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πιν.30!$B$1:$O$21</definedName>
    <definedName name="_xlnm.Print_Area" localSheetId="4">πιν.31!$B$2:$N$52</definedName>
  </definedNames>
  <calcPr calcId="145621"/>
</workbook>
</file>

<file path=xl/calcChain.xml><?xml version="1.0" encoding="utf-8"?>
<calcChain xmlns="http://schemas.openxmlformats.org/spreadsheetml/2006/main">
  <c r="L48" i="11" l="1"/>
  <c r="L46" i="11"/>
  <c r="L41" i="11"/>
  <c r="L37" i="11"/>
  <c r="L36" i="11"/>
  <c r="L31" i="11"/>
  <c r="L22" i="11"/>
  <c r="L19" i="11"/>
  <c r="L14" i="11"/>
  <c r="L12" i="11"/>
  <c r="L11" i="11"/>
  <c r="J40" i="11"/>
  <c r="J34" i="11"/>
  <c r="J28" i="11"/>
  <c r="J21" i="11"/>
  <c r="J12" i="11"/>
  <c r="J11" i="11"/>
  <c r="H50" i="11"/>
  <c r="H46" i="11"/>
  <c r="H41" i="11"/>
  <c r="H40" i="11"/>
  <c r="H36" i="11"/>
  <c r="H31" i="11"/>
  <c r="H22" i="11"/>
  <c r="H19" i="11"/>
  <c r="H18" i="11"/>
  <c r="H15" i="11"/>
  <c r="H14" i="11"/>
  <c r="H11" i="11"/>
  <c r="H8" i="11"/>
  <c r="F45" i="11"/>
  <c r="F46" i="11"/>
  <c r="F47" i="11"/>
  <c r="F40" i="11"/>
  <c r="F41" i="11"/>
  <c r="F36" i="11"/>
  <c r="F31" i="11"/>
  <c r="F28" i="11"/>
  <c r="F22" i="11"/>
  <c r="F21" i="11"/>
  <c r="F18" i="11"/>
  <c r="F15" i="11"/>
  <c r="F14" i="11"/>
  <c r="F11" i="11"/>
  <c r="D46" i="11"/>
  <c r="D51" i="11"/>
  <c r="D40" i="11"/>
  <c r="D41" i="11"/>
  <c r="D31" i="11"/>
  <c r="D32" i="11"/>
  <c r="D23" i="11"/>
  <c r="D14" i="11"/>
  <c r="D15" i="11"/>
  <c r="D10" i="11"/>
  <c r="D9" i="11"/>
  <c r="K52" i="11"/>
  <c r="L52" i="11" s="1"/>
  <c r="I52" i="11"/>
  <c r="G52" i="11"/>
  <c r="H52" i="11" s="1"/>
  <c r="E52" i="11"/>
  <c r="F52" i="11" s="1"/>
  <c r="C52" i="11"/>
  <c r="D52" i="11" s="1"/>
  <c r="J17" i="10"/>
  <c r="H14" i="10"/>
  <c r="F17" i="10"/>
  <c r="F16" i="10"/>
  <c r="F15" i="10"/>
  <c r="F14" i="10"/>
  <c r="D17" i="10"/>
  <c r="D16" i="10"/>
  <c r="D15" i="10"/>
  <c r="D14" i="10"/>
  <c r="F10" i="10"/>
  <c r="G28" i="7"/>
  <c r="E28" i="7"/>
  <c r="F28" i="7" s="1"/>
  <c r="C28" i="7"/>
  <c r="D26" i="7" s="1"/>
  <c r="I27" i="7"/>
  <c r="J27" i="7" s="1"/>
  <c r="G27" i="7"/>
  <c r="H27" i="7" s="1"/>
  <c r="E27" i="7"/>
  <c r="F27" i="7" s="1"/>
  <c r="C27" i="7"/>
  <c r="D27" i="7" s="1"/>
  <c r="K26" i="7"/>
  <c r="K27" i="7" s="1"/>
  <c r="L27" i="7" s="1"/>
  <c r="I26" i="7"/>
  <c r="J26" i="7" s="1"/>
  <c r="F26" i="7"/>
  <c r="K25" i="7"/>
  <c r="L25" i="7" s="1"/>
  <c r="J25" i="7"/>
  <c r="I25" i="7"/>
  <c r="H25" i="7"/>
  <c r="D25" i="7"/>
  <c r="K24" i="7"/>
  <c r="L24" i="7" s="1"/>
  <c r="I24" i="7"/>
  <c r="J24" i="7" s="1"/>
  <c r="H24" i="7"/>
  <c r="F24" i="7"/>
  <c r="G23" i="7"/>
  <c r="E23" i="7"/>
  <c r="F23" i="7" s="1"/>
  <c r="C23" i="7"/>
  <c r="D23" i="7" s="1"/>
  <c r="K22" i="7"/>
  <c r="L22" i="7" s="1"/>
  <c r="I22" i="7"/>
  <c r="J22" i="7" s="1"/>
  <c r="H22" i="7"/>
  <c r="D22" i="7"/>
  <c r="K21" i="7"/>
  <c r="L21" i="7" s="1"/>
  <c r="I21" i="7"/>
  <c r="H21" i="7"/>
  <c r="F21" i="7"/>
  <c r="J52" i="11" l="1"/>
  <c r="K23" i="7"/>
  <c r="L23" i="7" s="1"/>
  <c r="I28" i="7"/>
  <c r="J28" i="7" s="1"/>
  <c r="D21" i="7"/>
  <c r="H23" i="7"/>
  <c r="K28" i="7"/>
  <c r="L28" i="7" s="1"/>
  <c r="J21" i="7"/>
  <c r="F22" i="7"/>
  <c r="I23" i="7"/>
  <c r="J23" i="7" s="1"/>
  <c r="D24" i="7"/>
  <c r="F25" i="7"/>
  <c r="H26" i="7"/>
  <c r="L26" i="7"/>
  <c r="D28" i="7"/>
  <c r="L51" i="11" l="1"/>
  <c r="L33" i="11"/>
  <c r="L27" i="11"/>
  <c r="L13" i="11"/>
  <c r="J51" i="11"/>
  <c r="J39" i="11"/>
  <c r="J36" i="11"/>
  <c r="J33" i="11"/>
  <c r="J27" i="11"/>
  <c r="J20" i="11"/>
  <c r="H48" i="11"/>
  <c r="H45" i="11"/>
  <c r="H39" i="11"/>
  <c r="H35" i="11"/>
  <c r="H33" i="11"/>
  <c r="H27" i="11"/>
  <c r="H21" i="11"/>
  <c r="H17" i="11"/>
  <c r="F51" i="11"/>
  <c r="F48" i="11"/>
  <c r="F39" i="11"/>
  <c r="F33" i="11"/>
  <c r="F27" i="11"/>
  <c r="F20" i="11"/>
  <c r="F16" i="11"/>
  <c r="D39" i="11"/>
  <c r="D42" i="11"/>
  <c r="D45" i="11"/>
  <c r="D26" i="11"/>
  <c r="D28" i="11"/>
  <c r="D18" i="11"/>
  <c r="D20" i="11"/>
  <c r="D22" i="11"/>
  <c r="L21" i="11" l="1"/>
  <c r="D16" i="11"/>
  <c r="J35" i="11"/>
  <c r="H16" i="11"/>
  <c r="J49" i="11"/>
  <c r="J38" i="11"/>
  <c r="M51" i="11"/>
  <c r="M50" i="11"/>
  <c r="M49" i="11"/>
  <c r="L15" i="11" l="1"/>
  <c r="L25" i="11"/>
  <c r="F25" i="11"/>
  <c r="D35" i="11"/>
  <c r="J47" i="11"/>
  <c r="J18" i="11"/>
  <c r="J15" i="11"/>
  <c r="J25" i="11"/>
  <c r="J46" i="11"/>
  <c r="H25" i="11"/>
  <c r="D11" i="11"/>
  <c r="D24" i="11"/>
  <c r="M47" i="11" l="1"/>
  <c r="M48" i="11"/>
  <c r="L40" i="11"/>
  <c r="J48" i="11"/>
  <c r="L39" i="11" l="1"/>
  <c r="F49" i="11"/>
  <c r="J43" i="11"/>
  <c r="J31" i="11"/>
  <c r="J45" i="11"/>
  <c r="J44" i="11"/>
  <c r="J42" i="11"/>
  <c r="D33" i="11"/>
  <c r="M14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K20" i="10"/>
  <c r="I20" i="10"/>
  <c r="G20" i="10"/>
  <c r="E20" i="10"/>
  <c r="C20" i="10"/>
  <c r="M10" i="10"/>
  <c r="L20" i="8"/>
  <c r="L23" i="11" l="1"/>
  <c r="L24" i="11"/>
  <c r="J8" i="11"/>
  <c r="J7" i="11"/>
  <c r="H42" i="11"/>
  <c r="J29" i="11"/>
  <c r="J30" i="11"/>
  <c r="J41" i="11"/>
  <c r="L20" i="10"/>
  <c r="L14" i="10"/>
  <c r="D10" i="10"/>
  <c r="J20" i="10"/>
  <c r="J14" i="10"/>
  <c r="J10" i="10"/>
  <c r="F20" i="10"/>
  <c r="H20" i="10"/>
  <c r="M12" i="10" l="1"/>
  <c r="M13" i="10"/>
  <c r="M15" i="10"/>
  <c r="M16" i="10"/>
  <c r="M17" i="10"/>
  <c r="M18" i="10"/>
  <c r="M19" i="10"/>
  <c r="N10" i="10" s="1"/>
  <c r="E42" i="7" l="1"/>
  <c r="L17" i="10" l="1"/>
  <c r="H17" i="10"/>
  <c r="G37" i="7"/>
  <c r="H37" i="7" s="1"/>
  <c r="G38" i="7"/>
  <c r="H38" i="7" s="1"/>
  <c r="F23" i="11" l="1"/>
  <c r="J6" i="11"/>
  <c r="H23" i="11"/>
  <c r="H7" i="11"/>
  <c r="H24" i="11"/>
  <c r="J23" i="11"/>
  <c r="X18" i="8" l="1"/>
  <c r="W18" i="8"/>
  <c r="T20" i="8"/>
  <c r="S20" i="8"/>
  <c r="P20" i="8"/>
  <c r="O20" i="8"/>
  <c r="K20" i="8"/>
  <c r="H20" i="8"/>
  <c r="G20" i="8"/>
  <c r="D20" i="8"/>
  <c r="Y18" i="8" l="1"/>
  <c r="Z18" i="8" s="1"/>
  <c r="C11" i="7"/>
  <c r="C12" i="7"/>
  <c r="C13" i="7"/>
  <c r="C14" i="7"/>
  <c r="C10" i="7"/>
  <c r="J14" i="11" l="1"/>
  <c r="J17" i="11"/>
  <c r="J24" i="11" l="1"/>
  <c r="F24" i="11"/>
  <c r="E15" i="7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20" i="10" s="1"/>
  <c r="N14" i="10" s="1"/>
  <c r="H15" i="10"/>
  <c r="J11" i="10"/>
  <c r="L11" i="10"/>
  <c r="L13" i="10" l="1"/>
  <c r="L16" i="10"/>
  <c r="L19" i="10"/>
  <c r="L15" i="10"/>
  <c r="H16" i="10"/>
  <c r="H19" i="10"/>
  <c r="H12" i="10"/>
  <c r="H18" i="10"/>
  <c r="H13" i="10"/>
  <c r="H11" i="10"/>
  <c r="J15" i="10"/>
  <c r="J19" i="10"/>
  <c r="L18" i="10"/>
  <c r="J13" i="10"/>
  <c r="L12" i="10"/>
  <c r="J16" i="10"/>
  <c r="J18" i="10"/>
  <c r="J12" i="10"/>
  <c r="N15" i="10" l="1"/>
  <c r="N19" i="10"/>
  <c r="N12" i="10"/>
  <c r="N17" i="10"/>
  <c r="N16" i="10"/>
  <c r="N18" i="10"/>
  <c r="N13" i="10"/>
  <c r="N20" i="10"/>
  <c r="N11" i="10"/>
  <c r="G39" i="7" l="1"/>
  <c r="H39" i="7" s="1"/>
  <c r="G40" i="7"/>
  <c r="H40" i="7" s="1"/>
  <c r="G41" i="7"/>
  <c r="H41" i="7" s="1"/>
  <c r="F38" i="7" l="1"/>
  <c r="F37" i="7"/>
  <c r="F42" i="7"/>
  <c r="F41" i="7"/>
  <c r="F40" i="7"/>
  <c r="F39" i="7"/>
  <c r="C42" i="7" l="1"/>
  <c r="D37" i="7" l="1"/>
  <c r="D38" i="7"/>
  <c r="G42" i="7"/>
  <c r="H42" i="7" s="1"/>
  <c r="D41" i="7"/>
  <c r="D40" i="7"/>
  <c r="D39" i="7"/>
  <c r="D42" i="7"/>
  <c r="I20" i="1" l="1"/>
  <c r="M6" i="11" l="1"/>
  <c r="M52" i="11" s="1"/>
  <c r="N52" i="11" s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9" i="10"/>
  <c r="F13" i="10"/>
  <c r="F12" i="10"/>
  <c r="Q20" i="8"/>
  <c r="R20" i="8" s="1"/>
  <c r="Y19" i="8"/>
  <c r="Z19" i="8" s="1"/>
  <c r="D11" i="10"/>
  <c r="D20" i="10"/>
  <c r="D18" i="10"/>
  <c r="D13" i="10"/>
  <c r="F18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D19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7" i="11" l="1"/>
  <c r="N44" i="11"/>
  <c r="N38" i="11"/>
  <c r="N21" i="11"/>
  <c r="N16" i="11"/>
  <c r="N31" i="11"/>
  <c r="N48" i="11"/>
  <c r="N35" i="11"/>
  <c r="N40" i="11"/>
  <c r="N50" i="11"/>
  <c r="N33" i="11"/>
  <c r="N29" i="11"/>
  <c r="N15" i="11"/>
  <c r="N13" i="11"/>
  <c r="N34" i="11"/>
  <c r="N19" i="11"/>
  <c r="N23" i="11"/>
  <c r="N45" i="11"/>
  <c r="N32" i="11"/>
  <c r="N42" i="11"/>
  <c r="N22" i="11"/>
  <c r="N36" i="11"/>
  <c r="N37" i="11"/>
  <c r="N27" i="11"/>
  <c r="N18" i="11"/>
  <c r="N12" i="11"/>
  <c r="N30" i="11"/>
  <c r="N24" i="11"/>
  <c r="N51" i="11"/>
  <c r="N26" i="11"/>
  <c r="N20" i="11"/>
  <c r="N11" i="11"/>
  <c r="N8" i="11"/>
  <c r="N43" i="11"/>
  <c r="N41" i="11"/>
  <c r="N14" i="11"/>
  <c r="N17" i="11"/>
  <c r="N46" i="11"/>
  <c r="N6" i="11"/>
  <c r="N39" i="11"/>
  <c r="N28" i="11"/>
  <c r="N47" i="11"/>
  <c r="N10" i="11"/>
  <c r="N49" i="11"/>
  <c r="N25" i="11"/>
  <c r="N9" i="11"/>
</calcChain>
</file>

<file path=xl/sharedStrings.xml><?xml version="1.0" encoding="utf-8"?>
<sst xmlns="http://schemas.openxmlformats.org/spreadsheetml/2006/main" count="282" uniqueCount="173">
  <si>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</si>
  <si>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</si>
  <si>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</si>
  <si>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</si>
  <si>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</si>
  <si>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</si>
  <si>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</si>
  <si>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</si>
  <si>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</si>
  <si>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</si>
  <si>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</si>
  <si>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</si>
  <si>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</si>
  <si>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</si>
  <si>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</si>
  <si>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</si>
  <si>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</si>
  <si>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</si>
  <si>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</si>
  <si>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</si>
  <si>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</si>
  <si>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</si>
  <si>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</si>
  <si>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</si>
  <si>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</si>
  <si>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</si>
  <si>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</si>
  <si>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</si>
  <si>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</si>
  <si>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</si>
  <si>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</si>
  <si>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</si>
  <si>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</si>
  <si>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</si>
  <si>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</si>
  <si>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</si>
  <si>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</si>
  <si>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</si>
  <si>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</si>
  <si>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</si>
  <si>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</si>
  <si>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</si>
  <si>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</si>
  <si>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</si>
  <si>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</si>
  <si>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</si>
  <si>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</si>
  <si>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</si>
  <si>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</si>
  <si>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</si>
  <si>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</si>
  <si>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</si>
  <si>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</si>
  <si>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</si>
  <si>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</si>
  <si>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</si>
  <si>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</si>
  <si>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</si>
  <si>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</si>
  <si>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</si>
  <si>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</si>
  <si>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</si>
  <si>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</si>
  <si>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</si>
  <si>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</si>
  <si>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</si>
  <si>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</si>
  <si>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</si>
  <si>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</si>
  <si>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</si>
  <si>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</si>
  <si>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</si>
  <si>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</si>
  <si>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</si>
  <si>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</si>
  <si>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</si>
  <si>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</si>
  <si>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</si>
  <si>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</si>
  <si>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</si>
  <si>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</si>
  <si>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</si>
  <si>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</si>
  <si>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</si>
  <si>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</si>
  <si>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</si>
  <si>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</si>
  <si>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</si>
  <si>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</si>
  <si>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</si>
  <si>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</si>
  <si>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</si>
  <si>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</si>
  <si>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</si>
  <si>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</si>
  <si>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</si>
  <si>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</si>
  <si>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</si>
  <si>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</si>
  <si>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</si>
  <si>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</si>
  <si>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</si>
  <si>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</si>
  <si>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</si>
  <si>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</si>
  <si>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ΠΟΝΤΙΟΣ ΜΕ Δ.Τ. ΟΜΟΓΕΝΟΥΣ</t>
  </si>
  <si>
    <t>ΑΛΛΟΔΑΠΟΙ ΜΕ ΚΥΠΡΙΑΚΗ ΥΠΗΚΟΟΤΗΤΑ</t>
  </si>
  <si>
    <t>ΕΥΡΩΠΑΙΟΙ ΜΕ ΚΥΠΡΙΑΚΗ ΥΠΗΚΟΟΤΗΤΑ</t>
  </si>
  <si>
    <t>ALB</t>
  </si>
  <si>
    <t>ARM</t>
  </si>
  <si>
    <t>AUT</t>
  </si>
  <si>
    <t>BUL</t>
  </si>
  <si>
    <t>CAN</t>
  </si>
  <si>
    <t>CRO</t>
  </si>
  <si>
    <t>CYP</t>
  </si>
  <si>
    <t>CZC</t>
  </si>
  <si>
    <t>DEN</t>
  </si>
  <si>
    <t>EGY</t>
  </si>
  <si>
    <t>EST</t>
  </si>
  <si>
    <t>FIN</t>
  </si>
  <si>
    <t>FRA</t>
  </si>
  <si>
    <t>GBR</t>
  </si>
  <si>
    <t>GEO</t>
  </si>
  <si>
    <t>GER</t>
  </si>
  <si>
    <t>GRE</t>
  </si>
  <si>
    <t>HUG</t>
  </si>
  <si>
    <t>IND</t>
  </si>
  <si>
    <t>IRL</t>
  </si>
  <si>
    <t>ITA</t>
  </si>
  <si>
    <t>KAZ</t>
  </si>
  <si>
    <t>KIR</t>
  </si>
  <si>
    <t>LAT</t>
  </si>
  <si>
    <t>LIT</t>
  </si>
  <si>
    <t>MAL</t>
  </si>
  <si>
    <t>MOL</t>
  </si>
  <si>
    <t>NET</t>
  </si>
  <si>
    <t>NOR</t>
  </si>
  <si>
    <t>POL</t>
  </si>
  <si>
    <t>PRT</t>
  </si>
  <si>
    <t>ROM</t>
  </si>
  <si>
    <t>RUS</t>
  </si>
  <si>
    <t>SAF</t>
  </si>
  <si>
    <t>SER</t>
  </si>
  <si>
    <t>SLO</t>
  </si>
  <si>
    <t>SLV</t>
  </si>
  <si>
    <t>SPA</t>
  </si>
  <si>
    <t>SWE</t>
  </si>
  <si>
    <t>SWI</t>
  </si>
  <si>
    <t>TUN</t>
  </si>
  <si>
    <t>UKR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</si>
  <si>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</si>
  <si>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</si>
  <si>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</si>
  <si>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</si>
  <si>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</si>
  <si>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</si>
  <si>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</si>
  <si>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</si>
  <si>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LEB</t>
  </si>
  <si>
    <t>BLR</t>
  </si>
  <si>
    <t>Μάιος 2021</t>
  </si>
  <si>
    <t>ΜΑΙΟΣ</t>
  </si>
  <si>
    <t>Μαίος'21</t>
  </si>
  <si>
    <t>Μάης'21</t>
  </si>
  <si>
    <t>BIH</t>
  </si>
  <si>
    <t>PHI</t>
  </si>
  <si>
    <t>Ιούνης'21</t>
  </si>
  <si>
    <t>ΠΙΝΑΚΑΣ 25: ΔΙΑΡΚΕΙΑ ΑΝΕΡΓΙΑΣ ΚΑΤΑ ΕΠΑΡΧΙΑ ΤΟN ΙΟΥΝΙΟ ΤΟΥ 2021</t>
  </si>
  <si>
    <t>Ιούνιος 2021</t>
  </si>
  <si>
    <t>ΙΟΥΝΙΟΣ</t>
  </si>
  <si>
    <t>Ιούνιος'21</t>
  </si>
  <si>
    <t xml:space="preserve">      ΠΑΝΩ ΑΠΟ 12 ΜΗΝΕΣ ΚΑΤΑ ΚΟΙΝΟΤΗΤΑ ΚΑΙ ΕΠΑΡΧΙΑ - ΙΟΥΝΙΟΣ 2021</t>
  </si>
  <si>
    <t>ΕΓΓΡΑΦΗΣ ΠΑΝΩ ΑΠΟ 12 ΜΗΝΕΣ ΚΑΤΑ ΧΩΡΑ ΠΡΟΕΛΕΥΣΗΣ -ΙΟΥΝΙΟΣ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</si>
</sst>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48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/>
    <xf numFmtId="0" fontId="0" fillId="0" borderId="6" xfId="0" applyBorder="1" applyAlignment="1">
      <alignment horizontal="left"/>
    </xf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52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2" fillId="6" borderId="1" xfId="0" applyNumberFormat="1" applyFont="1" applyFill="1" applyBorder="1"/>
    <xf numFmtId="3" fontId="0" fillId="0" borderId="0" xfId="0" applyNumberFormat="1"/>
    <xf numFmtId="9" fontId="52" fillId="0" borderId="1" xfId="0" applyNumberFormat="1" applyFont="1" applyBorder="1"/>
    <xf numFmtId="164" fontId="52" fillId="0" borderId="1" xfId="0" applyNumberFormat="1" applyFont="1" applyBorder="1"/>
    <xf numFmtId="9" fontId="52" fillId="6" borderId="1" xfId="0" applyNumberFormat="1" applyFont="1" applyFill="1" applyBorder="1"/>
    <xf numFmtId="164" fontId="52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26" fillId="0" borderId="7" xfId="0" applyFont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6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18" fillId="0" borderId="1" xfId="0" applyFont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0" fontId="54" fillId="6" borderId="1" xfId="0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58" fillId="6" borderId="1" xfId="0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26" fillId="0" borderId="1" xfId="0" applyFont="1" applyBorder="1"/>
    <xf numFmtId="0" fontId="29" fillId="0" borderId="1" xfId="0" applyFont="1" applyBorder="1"/>
    <xf numFmtId="0" fontId="28" fillId="0" borderId="8" xfId="0" applyFont="1" applyBorder="1"/>
    <xf numFmtId="0" fontId="27" fillId="0" borderId="8" xfId="0" applyFont="1" applyBorder="1"/>
    <xf numFmtId="164" fontId="28" fillId="0" borderId="9" xfId="0" applyNumberFormat="1" applyFont="1" applyBorder="1"/>
    <xf numFmtId="0" fontId="26" fillId="0" borderId="6" xfId="0" applyFont="1" applyBorder="1"/>
    <xf numFmtId="164" fontId="26" fillId="0" borderId="2" xfId="0" applyNumberFormat="1" applyFont="1" applyBorder="1"/>
    <xf numFmtId="0" fontId="59" fillId="0" borderId="5" xfId="0" applyFont="1" applyBorder="1"/>
    <xf numFmtId="9" fontId="59" fillId="0" borderId="3" xfId="0" applyNumberFormat="1" applyFont="1" applyBorder="1"/>
    <xf numFmtId="3" fontId="59" fillId="0" borderId="3" xfId="0" applyNumberFormat="1" applyFont="1" applyBorder="1"/>
    <xf numFmtId="164" fontId="59" fillId="0" borderId="3" xfId="0" applyNumberFormat="1" applyFont="1" applyBorder="1"/>
    <xf numFmtId="164" fontId="59" fillId="0" borderId="4" xfId="0" applyNumberFormat="1" applyFont="1" applyBorder="1"/>
    <xf numFmtId="0" fontId="10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51" fillId="0" borderId="1" xfId="0" applyFont="1" applyBorder="1" applyAlignment="1">
      <alignment horizontal="center"/>
    </xf>
    <xf numFmtId="0" fontId="52" fillId="0" borderId="1" xfId="0" applyFont="1" applyBorder="1"/>
    <xf numFmtId="0" fontId="57" fillId="6" borderId="1" xfId="0" applyFont="1" applyFill="1" applyBorder="1" applyAlignment="1">
      <alignment horizontal="left"/>
    </xf>
    <xf numFmtId="0" fontId="52" fillId="6" borderId="1" xfId="0" applyFont="1" applyFill="1" applyBorder="1"/>
    <xf numFmtId="164" fontId="22" fillId="0" borderId="4" xfId="2" applyNumberFormat="1" applyFont="1" applyFill="1" applyBorder="1"/>
    <xf numFmtId="3" fontId="59" fillId="5" borderId="3" xfId="0" applyNumberFormat="1" applyFont="1" applyFill="1" applyBorder="1"/>
    <xf numFmtId="9" fontId="31" fillId="7" borderId="4" xfId="2" applyNumberFormat="1" applyFont="1" applyFill="1" applyBorder="1"/>
    <xf numFmtId="0" fontId="0" fillId="0" borderId="0" xfId="0" applyNumberFormat="1"/>
    <xf numFmtId="0" fontId="0" fillId="0" borderId="10" xfId="0" applyNumberFormat="1" applyBorder="1"/>
    <xf numFmtId="0" fontId="10" fillId="0" borderId="10" xfId="0" applyFont="1" applyFill="1" applyBorder="1" applyAlignment="1">
      <alignment horizontal="right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3" fontId="21" fillId="0" borderId="10" xfId="0" applyNumberFormat="1" applyFont="1" applyFill="1" applyBorder="1"/>
    <xf numFmtId="9" fontId="21" fillId="0" borderId="10" xfId="2" applyNumberFormat="1" applyFont="1" applyFill="1" applyBorder="1"/>
    <xf numFmtId="1" fontId="60" fillId="0" borderId="3" xfId="0" applyNumberFormat="1" applyFont="1" applyBorder="1"/>
    <xf numFmtId="0" fontId="61" fillId="0" borderId="1" xfId="0" applyNumberFormat="1" applyFont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topLeftCell="A19" zoomScale="97" zoomScaleNormal="97" workbookViewId="0">
      <selection activeCell="N23" sqref="N23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7.8554687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13" t="s">
        <v>95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8">
      <c r="A3" s="82"/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</row>
    <row r="4" spans="1:18" s="19" customFormat="1" ht="9.75" customHeight="1">
      <c r="H4" s="29"/>
    </row>
    <row r="5" spans="1:18">
      <c r="A5" s="19"/>
      <c r="B5" s="92" t="s">
        <v>167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ht="15.75" thickBot="1">
      <c r="A6" s="1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8">
      <c r="A7" s="19"/>
      <c r="B7" s="217" t="s">
        <v>65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9"/>
      <c r="O7" s="95"/>
      <c r="P7" s="94"/>
      <c r="Q7" s="93"/>
      <c r="R7" s="94" t="s">
        <v>78</v>
      </c>
    </row>
    <row r="8" spans="1:18">
      <c r="A8" s="19"/>
      <c r="B8" s="77" t="s">
        <v>76</v>
      </c>
      <c r="C8" s="220" t="s">
        <v>14</v>
      </c>
      <c r="D8" s="220"/>
      <c r="E8" s="220" t="s">
        <v>79</v>
      </c>
      <c r="F8" s="220"/>
      <c r="G8" s="220" t="s">
        <v>16</v>
      </c>
      <c r="H8" s="220"/>
      <c r="I8" s="220" t="s">
        <v>50</v>
      </c>
      <c r="J8" s="220"/>
      <c r="K8" s="220" t="s">
        <v>17</v>
      </c>
      <c r="L8" s="220"/>
      <c r="M8" s="220" t="s">
        <v>18</v>
      </c>
      <c r="N8" s="221"/>
      <c r="O8" s="95"/>
      <c r="P8" s="93"/>
      <c r="Q8" s="93"/>
    </row>
    <row r="9" spans="1:18">
      <c r="A9" s="19"/>
      <c r="B9" s="77"/>
      <c r="C9" s="157" t="s">
        <v>67</v>
      </c>
      <c r="D9" s="157" t="s">
        <v>23</v>
      </c>
      <c r="E9" s="157" t="s">
        <v>67</v>
      </c>
      <c r="F9" s="157" t="s">
        <v>23</v>
      </c>
      <c r="G9" s="157" t="s">
        <v>67</v>
      </c>
      <c r="H9" s="157" t="s">
        <v>23</v>
      </c>
      <c r="I9" s="157" t="s">
        <v>67</v>
      </c>
      <c r="J9" s="157" t="s">
        <v>23</v>
      </c>
      <c r="K9" s="157" t="s">
        <v>67</v>
      </c>
      <c r="L9" s="157" t="s">
        <v>23</v>
      </c>
      <c r="M9" s="157" t="s">
        <v>67</v>
      </c>
      <c r="N9" s="158" t="s">
        <v>23</v>
      </c>
      <c r="O9" s="95"/>
      <c r="P9" s="93"/>
      <c r="Q9" s="93"/>
    </row>
    <row r="10" spans="1:18">
      <c r="A10" s="19"/>
      <c r="B10" s="77" t="s">
        <v>77</v>
      </c>
      <c r="C10" s="78">
        <f>E10+G10+I10+K10+M10</f>
        <v>2448</v>
      </c>
      <c r="D10" s="79">
        <f t="shared" ref="D10:D15" si="0">C10/$C$15</f>
        <v>9.1706001348617672E-2</v>
      </c>
      <c r="E10" s="162">
        <v>879</v>
      </c>
      <c r="F10" s="79">
        <f>E10/$E$15</f>
        <v>0.1042952064546749</v>
      </c>
      <c r="G10" s="162">
        <v>135</v>
      </c>
      <c r="H10" s="79">
        <f>G10/$G$15</f>
        <v>5.4151624548736461E-2</v>
      </c>
      <c r="I10" s="162">
        <v>415</v>
      </c>
      <c r="J10" s="79">
        <f>I10/$I$15</f>
        <v>8.7350031572300563E-2</v>
      </c>
      <c r="K10" s="162">
        <v>775</v>
      </c>
      <c r="L10" s="79">
        <f>K10/$K$15</f>
        <v>0.10802899358795651</v>
      </c>
      <c r="M10" s="162">
        <v>244</v>
      </c>
      <c r="N10" s="159">
        <f>M10/$M$15</f>
        <v>6.3409563409563413E-2</v>
      </c>
      <c r="O10" s="96"/>
      <c r="P10" s="93"/>
      <c r="Q10" s="93"/>
    </row>
    <row r="11" spans="1:18">
      <c r="A11" s="19"/>
      <c r="B11" s="77" t="s">
        <v>80</v>
      </c>
      <c r="C11" s="78">
        <f t="shared" ref="C11:C14" si="1">E11+G11+I11+K11+M11</f>
        <v>4029</v>
      </c>
      <c r="D11" s="79">
        <f t="shared" si="0"/>
        <v>0.15093279388626657</v>
      </c>
      <c r="E11" s="162">
        <v>1447</v>
      </c>
      <c r="F11" s="79">
        <f t="shared" ref="F11:F15" si="2">E11/$E$15</f>
        <v>0.17168960607498812</v>
      </c>
      <c r="G11" s="162">
        <v>188</v>
      </c>
      <c r="H11" s="79">
        <f t="shared" ref="H11:H15" si="3">G11/$G$15</f>
        <v>7.5411151223425593E-2</v>
      </c>
      <c r="I11" s="162">
        <v>667</v>
      </c>
      <c r="J11" s="79">
        <f t="shared" ref="J11:J15" si="4">I11/$I$15</f>
        <v>0.14039149652704694</v>
      </c>
      <c r="K11" s="162">
        <v>1273</v>
      </c>
      <c r="L11" s="79">
        <f t="shared" ref="L11:L15" si="5">K11/$K$15</f>
        <v>0.1774463339838305</v>
      </c>
      <c r="M11" s="162">
        <v>454</v>
      </c>
      <c r="N11" s="159">
        <f t="shared" ref="N11:N15" si="6">M11/$M$15</f>
        <v>0.11798336798336799</v>
      </c>
      <c r="O11" s="96"/>
      <c r="P11" s="93"/>
      <c r="Q11" s="93"/>
    </row>
    <row r="12" spans="1:18">
      <c r="A12" s="19"/>
      <c r="B12" s="77" t="s">
        <v>81</v>
      </c>
      <c r="C12" s="78">
        <f t="shared" si="1"/>
        <v>3213</v>
      </c>
      <c r="D12" s="79">
        <f t="shared" si="0"/>
        <v>0.12036412677006068</v>
      </c>
      <c r="E12" s="162">
        <v>1090</v>
      </c>
      <c r="F12" s="79">
        <f t="shared" si="2"/>
        <v>0.12933080208827716</v>
      </c>
      <c r="G12" s="162">
        <v>183</v>
      </c>
      <c r="H12" s="79">
        <f t="shared" si="3"/>
        <v>7.3405535499398308E-2</v>
      </c>
      <c r="I12" s="162">
        <v>575</v>
      </c>
      <c r="J12" s="79">
        <f t="shared" si="4"/>
        <v>0.12102715217848874</v>
      </c>
      <c r="K12" s="162">
        <v>899</v>
      </c>
      <c r="L12" s="79">
        <f t="shared" si="5"/>
        <v>0.12531363256202954</v>
      </c>
      <c r="M12" s="162">
        <v>466</v>
      </c>
      <c r="N12" s="159">
        <f t="shared" si="6"/>
        <v>0.12110187110187111</v>
      </c>
      <c r="O12" s="96"/>
      <c r="P12" s="93"/>
      <c r="Q12" s="93"/>
    </row>
    <row r="13" spans="1:18">
      <c r="A13" s="19"/>
      <c r="B13" s="77" t="s">
        <v>82</v>
      </c>
      <c r="C13" s="78">
        <f t="shared" si="1"/>
        <v>5501</v>
      </c>
      <c r="D13" s="79">
        <f t="shared" si="0"/>
        <v>0.20607627182138308</v>
      </c>
      <c r="E13" s="162">
        <v>1663</v>
      </c>
      <c r="F13" s="79">
        <f t="shared" si="2"/>
        <v>0.19731846226862837</v>
      </c>
      <c r="G13" s="162">
        <v>443</v>
      </c>
      <c r="H13" s="79">
        <f t="shared" si="3"/>
        <v>0.17769755314881669</v>
      </c>
      <c r="I13" s="162">
        <v>1028</v>
      </c>
      <c r="J13" s="79">
        <f t="shared" si="4"/>
        <v>0.21637549989475899</v>
      </c>
      <c r="K13" s="162">
        <v>1445</v>
      </c>
      <c r="L13" s="79">
        <f t="shared" si="5"/>
        <v>0.2014218009478673</v>
      </c>
      <c r="M13" s="162">
        <v>922</v>
      </c>
      <c r="N13" s="159">
        <f t="shared" si="6"/>
        <v>0.2396049896049896</v>
      </c>
      <c r="O13" s="96"/>
      <c r="P13" s="93"/>
      <c r="Q13" s="93"/>
    </row>
    <row r="14" spans="1:18">
      <c r="A14" s="19"/>
      <c r="B14" s="166" t="s">
        <v>83</v>
      </c>
      <c r="C14" s="78">
        <f t="shared" si="1"/>
        <v>11503</v>
      </c>
      <c r="D14" s="167">
        <f t="shared" si="0"/>
        <v>0.43092080617367201</v>
      </c>
      <c r="E14" s="163">
        <v>3349</v>
      </c>
      <c r="F14" s="167">
        <f t="shared" si="2"/>
        <v>0.39736592311343144</v>
      </c>
      <c r="G14" s="163">
        <v>1544</v>
      </c>
      <c r="H14" s="167">
        <f t="shared" si="3"/>
        <v>0.61933413557962291</v>
      </c>
      <c r="I14" s="163">
        <v>2066</v>
      </c>
      <c r="J14" s="167">
        <f t="shared" si="4"/>
        <v>0.43485581982740473</v>
      </c>
      <c r="K14" s="163">
        <v>2782</v>
      </c>
      <c r="L14" s="167">
        <f t="shared" si="5"/>
        <v>0.38778923891831613</v>
      </c>
      <c r="M14" s="163">
        <v>1762</v>
      </c>
      <c r="N14" s="168">
        <f t="shared" si="6"/>
        <v>0.45790020790020791</v>
      </c>
      <c r="O14" s="96"/>
      <c r="P14" s="93"/>
      <c r="Q14" s="93"/>
    </row>
    <row r="15" spans="1:18" ht="15.75" thickBot="1">
      <c r="A15" s="19"/>
      <c r="B15" s="80" t="s">
        <v>19</v>
      </c>
      <c r="C15" s="81">
        <f>SUM(C10:C14)</f>
        <v>26694</v>
      </c>
      <c r="D15" s="75">
        <f t="shared" si="0"/>
        <v>1</v>
      </c>
      <c r="E15" s="74">
        <f>SUM(E10:E14)</f>
        <v>8428</v>
      </c>
      <c r="F15" s="75">
        <f t="shared" si="2"/>
        <v>1</v>
      </c>
      <c r="G15" s="74">
        <f>SUM(G10:G14)</f>
        <v>2493</v>
      </c>
      <c r="H15" s="75">
        <f t="shared" si="3"/>
        <v>1</v>
      </c>
      <c r="I15" s="74">
        <f>SUM(I10:I14)</f>
        <v>4751</v>
      </c>
      <c r="J15" s="75">
        <f t="shared" si="4"/>
        <v>1</v>
      </c>
      <c r="K15" s="74">
        <f>SUM(K10:K14)</f>
        <v>7174</v>
      </c>
      <c r="L15" s="75">
        <f t="shared" si="5"/>
        <v>1</v>
      </c>
      <c r="M15" s="74">
        <f>SUM(M10:M14)</f>
        <v>3848</v>
      </c>
      <c r="N15" s="160">
        <f t="shared" si="6"/>
        <v>1</v>
      </c>
      <c r="O15" s="93"/>
      <c r="P15" s="93"/>
      <c r="Q15" s="93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 ht="15.75" thickBot="1">
      <c r="A17"/>
      <c r="B17" s="123" t="s">
        <v>98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8"/>
      <c r="N17" s="19"/>
      <c r="O17" s="19"/>
      <c r="P17" s="19"/>
      <c r="Q17" s="19"/>
      <c r="R17" s="8" t="s">
        <v>84</v>
      </c>
    </row>
    <row r="18" spans="1:22">
      <c r="A18" s="38"/>
      <c r="B18" s="132"/>
      <c r="C18" s="222" t="s">
        <v>161</v>
      </c>
      <c r="D18" s="223"/>
      <c r="E18" s="222" t="s">
        <v>169</v>
      </c>
      <c r="F18" s="224"/>
      <c r="G18" s="224"/>
      <c r="H18" s="224"/>
      <c r="I18" s="224"/>
      <c r="J18" s="223"/>
      <c r="K18" s="222"/>
      <c r="L18" s="225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>
      <c r="A19" s="38"/>
      <c r="B19" s="133" t="s">
        <v>76</v>
      </c>
      <c r="C19" s="205">
        <v>2021</v>
      </c>
      <c r="D19" s="206"/>
      <c r="E19" s="205">
        <v>2020</v>
      </c>
      <c r="F19" s="206"/>
      <c r="G19" s="205">
        <v>2021</v>
      </c>
      <c r="H19" s="206"/>
      <c r="I19" s="205" t="s">
        <v>150</v>
      </c>
      <c r="J19" s="206"/>
      <c r="K19" s="205" t="s">
        <v>52</v>
      </c>
      <c r="L19" s="207"/>
      <c r="M19" s="38"/>
      <c r="N19" s="38"/>
      <c r="O19" s="208"/>
      <c r="P19" s="208"/>
      <c r="Q19"/>
      <c r="R19"/>
      <c r="S19" s="38"/>
      <c r="T19"/>
    </row>
    <row r="20" spans="1:22" ht="15.75">
      <c r="A20" s="38"/>
      <c r="B20" s="134"/>
      <c r="C20" s="193" t="s">
        <v>67</v>
      </c>
      <c r="D20" s="135" t="s">
        <v>23</v>
      </c>
      <c r="E20" s="193" t="s">
        <v>67</v>
      </c>
      <c r="F20" s="135" t="s">
        <v>23</v>
      </c>
      <c r="G20" s="193" t="s">
        <v>67</v>
      </c>
      <c r="H20" s="135" t="s">
        <v>23</v>
      </c>
      <c r="I20" s="193" t="s">
        <v>67</v>
      </c>
      <c r="J20" s="135" t="s">
        <v>23</v>
      </c>
      <c r="K20" s="193" t="s">
        <v>67</v>
      </c>
      <c r="L20" s="136" t="s">
        <v>23</v>
      </c>
      <c r="M20" s="38"/>
      <c r="N20"/>
      <c r="O20" s="126"/>
      <c r="P20"/>
      <c r="Q20"/>
      <c r="R20"/>
      <c r="S20" s="38"/>
      <c r="T20"/>
    </row>
    <row r="21" spans="1:22" ht="15.75">
      <c r="A21" s="38"/>
      <c r="B21" s="194" t="s">
        <v>77</v>
      </c>
      <c r="C21" s="162">
        <v>908</v>
      </c>
      <c r="D21" s="142">
        <f>C21/C28</f>
        <v>2.9021638380157894E-2</v>
      </c>
      <c r="E21" s="162">
        <v>2395</v>
      </c>
      <c r="F21" s="142">
        <f>E21/E28</f>
        <v>7.6866294370627128E-2</v>
      </c>
      <c r="G21" s="162">
        <v>2448</v>
      </c>
      <c r="H21" s="142">
        <f>G21/G28</f>
        <v>9.1706001348617672E-2</v>
      </c>
      <c r="I21" s="137">
        <f t="shared" ref="I21:I26" si="7">G21-E21</f>
        <v>53</v>
      </c>
      <c r="J21" s="143">
        <f t="shared" ref="J21:J27" si="8">I21/E21</f>
        <v>2.2129436325678497E-2</v>
      </c>
      <c r="K21" s="137">
        <f>G21-C21</f>
        <v>1540</v>
      </c>
      <c r="L21" s="143">
        <f t="shared" ref="L21:L27" si="9">K21/G21</f>
        <v>0.62908496732026142</v>
      </c>
      <c r="M21" s="38"/>
      <c r="N21"/>
      <c r="O21" s="127"/>
      <c r="P21"/>
      <c r="Q21"/>
      <c r="R21"/>
      <c r="S21" s="38"/>
      <c r="T21"/>
    </row>
    <row r="22" spans="1:22" ht="15.75">
      <c r="A22" s="38"/>
      <c r="B22" s="194" t="s">
        <v>151</v>
      </c>
      <c r="C22" s="163">
        <v>3683</v>
      </c>
      <c r="D22" s="142">
        <f>C22/C28</f>
        <v>0.11771662351775498</v>
      </c>
      <c r="E22" s="163">
        <v>5650</v>
      </c>
      <c r="F22" s="142">
        <f>E22/E28</f>
        <v>0.181333846845112</v>
      </c>
      <c r="G22" s="163">
        <v>4029</v>
      </c>
      <c r="H22" s="142">
        <f>G22/G28</f>
        <v>0.15093279388626657</v>
      </c>
      <c r="I22" s="137">
        <f t="shared" si="7"/>
        <v>-1621</v>
      </c>
      <c r="J22" s="143">
        <f t="shared" si="8"/>
        <v>-0.28690265486725663</v>
      </c>
      <c r="K22" s="137">
        <f t="shared" ref="K22:K28" si="10">G22-C22</f>
        <v>346</v>
      </c>
      <c r="L22" s="143">
        <f t="shared" si="9"/>
        <v>8.5877388930255649E-2</v>
      </c>
      <c r="M22" s="38"/>
      <c r="N22"/>
      <c r="O22" s="127"/>
      <c r="P22"/>
      <c r="Q22"/>
      <c r="R22"/>
      <c r="S22" s="38"/>
      <c r="T22"/>
    </row>
    <row r="23" spans="1:22" ht="15.75">
      <c r="A23" s="38"/>
      <c r="B23" s="195" t="s">
        <v>152</v>
      </c>
      <c r="C23" s="164">
        <f t="shared" ref="C23" si="11">SUM(C21:C22)</f>
        <v>4591</v>
      </c>
      <c r="D23" s="144">
        <f>C23/C28</f>
        <v>0.14673826189791286</v>
      </c>
      <c r="E23" s="164">
        <f t="shared" ref="E23" si="12">SUM(E21:E22)</f>
        <v>8045</v>
      </c>
      <c r="F23" s="144">
        <f>E23/E28</f>
        <v>0.25820014121573914</v>
      </c>
      <c r="G23" s="164">
        <f t="shared" ref="G23" si="13">SUM(G21:G22)</f>
        <v>6477</v>
      </c>
      <c r="H23" s="144">
        <f>G23/G28</f>
        <v>0.24263879523488424</v>
      </c>
      <c r="I23" s="140">
        <f t="shared" si="7"/>
        <v>-1568</v>
      </c>
      <c r="J23" s="145">
        <f t="shared" si="8"/>
        <v>-0.19490366687383467</v>
      </c>
      <c r="K23" s="140">
        <f t="shared" si="10"/>
        <v>1886</v>
      </c>
      <c r="L23" s="145">
        <f t="shared" si="9"/>
        <v>0.2911841902115177</v>
      </c>
      <c r="M23" s="38"/>
      <c r="N23"/>
      <c r="O23" s="127"/>
      <c r="P23"/>
      <c r="Q23"/>
      <c r="R23"/>
      <c r="S23" s="38"/>
      <c r="T23"/>
    </row>
    <row r="24" spans="1:22" ht="15.75">
      <c r="A24" s="38"/>
      <c r="B24" s="194" t="s">
        <v>153</v>
      </c>
      <c r="C24" s="163">
        <v>4466</v>
      </c>
      <c r="D24" s="142">
        <f>C24/C28</f>
        <v>0.1427429922971202</v>
      </c>
      <c r="E24" s="163">
        <v>6403</v>
      </c>
      <c r="F24" s="142">
        <f>E24/E28</f>
        <v>0.20550099492907117</v>
      </c>
      <c r="G24" s="163">
        <v>3213</v>
      </c>
      <c r="H24" s="142">
        <f>G24/G28</f>
        <v>0.12036412677006068</v>
      </c>
      <c r="I24" s="137">
        <f t="shared" si="7"/>
        <v>-3190</v>
      </c>
      <c r="J24" s="143">
        <f t="shared" si="8"/>
        <v>-0.49820396689052004</v>
      </c>
      <c r="K24" s="137">
        <f t="shared" si="10"/>
        <v>-1253</v>
      </c>
      <c r="L24" s="143">
        <f t="shared" si="9"/>
        <v>-0.38997821350762529</v>
      </c>
      <c r="M24" s="38"/>
      <c r="N24"/>
      <c r="O24" s="126"/>
      <c r="P24"/>
      <c r="Q24" s="138"/>
      <c r="R24"/>
      <c r="S24" s="38"/>
      <c r="T24"/>
    </row>
    <row r="25" spans="1:22" ht="15.75">
      <c r="A25" s="38"/>
      <c r="B25" s="194" t="s">
        <v>154</v>
      </c>
      <c r="C25" s="163">
        <v>7954</v>
      </c>
      <c r="D25" s="142">
        <f>C25/C28</f>
        <v>0.25422699523763864</v>
      </c>
      <c r="E25" s="163">
        <v>12469</v>
      </c>
      <c r="F25" s="142">
        <f>E25/E28</f>
        <v>0.4001861480197702</v>
      </c>
      <c r="G25" s="163">
        <v>5501</v>
      </c>
      <c r="H25" s="142">
        <f>G25/G28</f>
        <v>0.20607627182138308</v>
      </c>
      <c r="I25" s="137">
        <f t="shared" si="7"/>
        <v>-6968</v>
      </c>
      <c r="J25" s="143">
        <f t="shared" si="8"/>
        <v>-0.55882588820274282</v>
      </c>
      <c r="K25" s="137">
        <f t="shared" si="10"/>
        <v>-2453</v>
      </c>
      <c r="L25" s="143">
        <f t="shared" si="9"/>
        <v>-0.44591892383203052</v>
      </c>
      <c r="M25" s="38"/>
      <c r="N25"/>
      <c r="O25" s="126"/>
      <c r="P25"/>
      <c r="Q25" s="138"/>
      <c r="R25"/>
      <c r="S25" s="38"/>
      <c r="T25" s="139"/>
    </row>
    <row r="26" spans="1:22" ht="15.75">
      <c r="A26" s="38"/>
      <c r="B26" s="196" t="s">
        <v>155</v>
      </c>
      <c r="C26" s="164">
        <v>14276</v>
      </c>
      <c r="D26" s="144">
        <f>C26/C28</f>
        <v>0.45629175056732829</v>
      </c>
      <c r="E26" s="164">
        <v>4241</v>
      </c>
      <c r="F26" s="144">
        <f>E26/E28</f>
        <v>0.13611271583541948</v>
      </c>
      <c r="G26" s="164">
        <v>11503</v>
      </c>
      <c r="H26" s="144">
        <f>G26/G28</f>
        <v>0.43092080617367201</v>
      </c>
      <c r="I26" s="140">
        <f t="shared" si="7"/>
        <v>7262</v>
      </c>
      <c r="J26" s="145">
        <f t="shared" si="8"/>
        <v>1.7123319971704787</v>
      </c>
      <c r="K26" s="140">
        <f t="shared" si="10"/>
        <v>-2773</v>
      </c>
      <c r="L26" s="145">
        <f t="shared" si="9"/>
        <v>-0.24106754759627924</v>
      </c>
      <c r="M26" s="138"/>
      <c r="N26"/>
      <c r="O26" s="126"/>
      <c r="P26"/>
      <c r="Q26" s="138"/>
      <c r="R26"/>
      <c r="S26" s="138"/>
      <c r="T26" s="141"/>
    </row>
    <row r="27" spans="1:22" ht="15.75">
      <c r="A27" s="38"/>
      <c r="B27" s="196" t="s">
        <v>156</v>
      </c>
      <c r="C27" s="169">
        <f t="shared" ref="C27" si="14">C25+C26</f>
        <v>22230</v>
      </c>
      <c r="D27" s="144">
        <f>C27/C28</f>
        <v>0.71051874580496688</v>
      </c>
      <c r="E27" s="169">
        <f t="shared" ref="E27" si="15">E25+E26</f>
        <v>16710</v>
      </c>
      <c r="F27" s="144">
        <f>E27/E28</f>
        <v>0.53629886385518966</v>
      </c>
      <c r="G27" s="169">
        <f t="shared" ref="G27" si="16">G25+G26</f>
        <v>17004</v>
      </c>
      <c r="H27" s="144">
        <f>G27/G28</f>
        <v>0.63699707799505512</v>
      </c>
      <c r="I27" s="140">
        <f>SUM(I25,I26)</f>
        <v>294</v>
      </c>
      <c r="J27" s="145">
        <f t="shared" si="8"/>
        <v>1.7594254937163375E-2</v>
      </c>
      <c r="K27" s="161">
        <f t="shared" ref="K27" si="17">K25+K26</f>
        <v>-5226</v>
      </c>
      <c r="L27" s="145">
        <f t="shared" si="9"/>
        <v>-0.30733944954128439</v>
      </c>
      <c r="M27" s="138"/>
      <c r="N27" s="138"/>
      <c r="O27"/>
      <c r="P27"/>
      <c r="Q27"/>
      <c r="R27"/>
      <c r="S27" s="138"/>
      <c r="T27" s="141"/>
    </row>
    <row r="28" spans="1:22" ht="16.5" thickBot="1">
      <c r="A28" s="38"/>
      <c r="B28" s="180" t="s">
        <v>157</v>
      </c>
      <c r="C28" s="246">
        <f t="shared" ref="C28" si="18">C21+C22+C24+C25+C26</f>
        <v>31287</v>
      </c>
      <c r="D28" s="181">
        <f>C28/C28</f>
        <v>1</v>
      </c>
      <c r="E28" s="246">
        <f t="shared" ref="E28" si="19">E21+E22+E24+E25+E26</f>
        <v>31158</v>
      </c>
      <c r="F28" s="181">
        <f>E28/E28</f>
        <v>1</v>
      </c>
      <c r="G28" s="246">
        <f>G21+G22+G24+G25+G26</f>
        <v>26694</v>
      </c>
      <c r="H28" s="181">
        <v>1</v>
      </c>
      <c r="I28" s="182">
        <f>SUM(I21,I22,I24,I27)</f>
        <v>-4464</v>
      </c>
      <c r="J28" s="183">
        <f>I28/E28</f>
        <v>-0.14326978625072212</v>
      </c>
      <c r="K28" s="198">
        <f t="shared" si="10"/>
        <v>-4593</v>
      </c>
      <c r="L28" s="184">
        <f>K28/G28</f>
        <v>-0.17206113733423242</v>
      </c>
      <c r="M28" s="38"/>
      <c r="N28" s="38"/>
      <c r="O28" s="38"/>
      <c r="P28" s="38"/>
      <c r="Q28" s="38"/>
      <c r="R28" s="38"/>
      <c r="S28" s="38"/>
      <c r="T28"/>
    </row>
    <row r="29" spans="1:22">
      <c r="A29"/>
      <c r="B29" s="123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38"/>
      <c r="N29" s="19"/>
      <c r="O29" s="19"/>
      <c r="P29" s="19"/>
      <c r="Q29" s="19"/>
    </row>
    <row r="30" spans="1:22" ht="4.5" customHeight="1">
      <c r="A30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38"/>
      <c r="N30" s="19"/>
      <c r="O30" s="19"/>
      <c r="P30" s="19"/>
      <c r="Q30" s="19"/>
    </row>
    <row r="31" spans="1:22" hidden="1">
      <c r="A31"/>
      <c r="B31" s="123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38"/>
      <c r="N31" s="19"/>
      <c r="O31" s="19"/>
      <c r="P31" s="19"/>
      <c r="Q31" s="19"/>
    </row>
    <row r="32" spans="1:22">
      <c r="A32" s="84" t="s">
        <v>102</v>
      </c>
      <c r="B32" s="125"/>
      <c r="C32" s="85"/>
      <c r="D32" s="85"/>
      <c r="E32" s="85"/>
      <c r="F32" s="85"/>
      <c r="G32" s="85"/>
      <c r="H32" s="86"/>
      <c r="I32" s="85"/>
      <c r="J32" s="85"/>
      <c r="K32" s="85"/>
      <c r="L32" s="19"/>
      <c r="M32" s="19"/>
      <c r="N32" s="19"/>
      <c r="O32" s="19"/>
      <c r="P32" s="87"/>
      <c r="Q32" s="87"/>
      <c r="R32" s="26"/>
    </row>
    <row r="33" spans="1:18" ht="15.75" thickBot="1">
      <c r="A33" s="88"/>
      <c r="B33" s="20"/>
      <c r="C33" s="88"/>
      <c r="D33" s="88"/>
      <c r="E33" s="88"/>
      <c r="F33" s="88"/>
      <c r="G33" s="88"/>
      <c r="H33" s="89"/>
      <c r="I33" s="88"/>
      <c r="J33" s="85"/>
      <c r="K33" s="85"/>
      <c r="L33" s="19"/>
      <c r="M33" s="19"/>
      <c r="N33" s="19"/>
      <c r="O33" s="19"/>
      <c r="P33" s="87"/>
      <c r="Q33" s="87"/>
      <c r="R33" s="26"/>
    </row>
    <row r="34" spans="1:18">
      <c r="A34" s="20"/>
      <c r="B34" s="66"/>
      <c r="C34" s="214" t="s">
        <v>96</v>
      </c>
      <c r="D34" s="215"/>
      <c r="E34" s="215"/>
      <c r="F34" s="215"/>
      <c r="G34" s="215"/>
      <c r="H34" s="216"/>
      <c r="I34" s="20"/>
      <c r="J34" s="19"/>
      <c r="K34" s="19"/>
      <c r="L34" s="19"/>
      <c r="M34" s="19"/>
      <c r="N34" s="19"/>
      <c r="O34" s="19"/>
      <c r="P34" s="19"/>
      <c r="Q34" s="19"/>
      <c r="R34" s="100" t="s">
        <v>85</v>
      </c>
    </row>
    <row r="35" spans="1:18">
      <c r="A35" s="20"/>
      <c r="B35" s="67" t="s">
        <v>33</v>
      </c>
      <c r="C35" s="209" t="s">
        <v>160</v>
      </c>
      <c r="D35" s="210"/>
      <c r="E35" s="209" t="s">
        <v>168</v>
      </c>
      <c r="F35" s="210"/>
      <c r="G35" s="211" t="s">
        <v>52</v>
      </c>
      <c r="H35" s="212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8"/>
      <c r="C36" s="65" t="s">
        <v>34</v>
      </c>
      <c r="D36" s="90" t="s">
        <v>23</v>
      </c>
      <c r="E36" s="65" t="s">
        <v>34</v>
      </c>
      <c r="F36" s="90" t="s">
        <v>23</v>
      </c>
      <c r="G36" s="65" t="s">
        <v>34</v>
      </c>
      <c r="H36" s="69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8" t="s">
        <v>15</v>
      </c>
      <c r="C37" s="165">
        <v>3863</v>
      </c>
      <c r="D37" s="50">
        <f>C37/C42</f>
        <v>0.27059400392266741</v>
      </c>
      <c r="E37" s="165">
        <v>3349</v>
      </c>
      <c r="F37" s="50">
        <f>E37/E42</f>
        <v>0.29114144136312264</v>
      </c>
      <c r="G37" s="51">
        <f>E37-C37</f>
        <v>-514</v>
      </c>
      <c r="H37" s="124">
        <f>G37/C37</f>
        <v>-0.13305720942272845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8" t="s">
        <v>50</v>
      </c>
      <c r="C38" s="165">
        <v>2522</v>
      </c>
      <c r="D38" s="50">
        <f>C38/C42</f>
        <v>0.1766601288876436</v>
      </c>
      <c r="E38" s="165">
        <v>2066</v>
      </c>
      <c r="F38" s="50">
        <f>E38/E42</f>
        <v>0.17960532035121274</v>
      </c>
      <c r="G38" s="51">
        <f t="shared" ref="G38:G42" si="20">E38-C38</f>
        <v>-456</v>
      </c>
      <c r="H38" s="124">
        <f t="shared" ref="H38:H42" si="21">G38/C38</f>
        <v>-0.18080888183980967</v>
      </c>
      <c r="I38" s="20"/>
      <c r="J38" s="19"/>
      <c r="K38" s="19"/>
      <c r="L38" s="19"/>
      <c r="M38" s="19"/>
      <c r="N38" s="91"/>
      <c r="O38" s="19"/>
      <c r="P38" s="19"/>
      <c r="Q38" s="19"/>
    </row>
    <row r="39" spans="1:18">
      <c r="A39" s="20"/>
      <c r="B39" s="68" t="s">
        <v>16</v>
      </c>
      <c r="C39" s="165">
        <v>2513</v>
      </c>
      <c r="D39" s="50">
        <f>C39/C42</f>
        <v>0.17602970019613337</v>
      </c>
      <c r="E39" s="165">
        <v>1544</v>
      </c>
      <c r="F39" s="50">
        <f>E39/E42</f>
        <v>0.13422585412501087</v>
      </c>
      <c r="G39" s="51">
        <f t="shared" si="20"/>
        <v>-969</v>
      </c>
      <c r="H39" s="124">
        <f t="shared" si="21"/>
        <v>-0.38559490648627137</v>
      </c>
      <c r="I39" s="20"/>
      <c r="J39" s="19"/>
      <c r="K39" s="19"/>
      <c r="L39" s="19"/>
      <c r="M39" s="19"/>
      <c r="N39" s="91"/>
      <c r="O39" s="19"/>
      <c r="P39" s="19"/>
      <c r="Q39" s="19"/>
    </row>
    <row r="40" spans="1:18">
      <c r="A40" s="20"/>
      <c r="B40" s="68" t="s">
        <v>17</v>
      </c>
      <c r="C40" s="165">
        <v>3247</v>
      </c>
      <c r="D40" s="50">
        <f>C40/C42</f>
        <v>0.22744466237041189</v>
      </c>
      <c r="E40" s="165">
        <v>2782</v>
      </c>
      <c r="F40" s="50">
        <f>E40/E42</f>
        <v>0.24184995218638616</v>
      </c>
      <c r="G40" s="51">
        <f t="shared" si="20"/>
        <v>-465</v>
      </c>
      <c r="H40" s="124">
        <f t="shared" si="21"/>
        <v>-0.14320911610717585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8" t="s">
        <v>18</v>
      </c>
      <c r="C41" s="165">
        <v>2131</v>
      </c>
      <c r="D41" s="50">
        <f>C41/C42</f>
        <v>0.14927150462314373</v>
      </c>
      <c r="E41" s="165">
        <v>1762</v>
      </c>
      <c r="F41" s="50">
        <f>E41/E42</f>
        <v>0.15317743197426759</v>
      </c>
      <c r="G41" s="51">
        <f t="shared" si="20"/>
        <v>-369</v>
      </c>
      <c r="H41" s="124">
        <f t="shared" si="21"/>
        <v>-0.17315814171750352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.75" thickBot="1">
      <c r="A42" s="20"/>
      <c r="B42" s="70" t="s">
        <v>14</v>
      </c>
      <c r="C42" s="71">
        <f>SUM(C37:C41)</f>
        <v>14276</v>
      </c>
      <c r="D42" s="130">
        <f>C42/C42</f>
        <v>1</v>
      </c>
      <c r="E42" s="71">
        <f>SUM(E37:E41)</f>
        <v>11503</v>
      </c>
      <c r="F42" s="130">
        <f>E42/E42</f>
        <v>1</v>
      </c>
      <c r="G42" s="131">
        <f t="shared" si="20"/>
        <v>-2773</v>
      </c>
      <c r="H42" s="197">
        <f t="shared" si="21"/>
        <v>-0.19424208461753992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O19:P19"/>
    <mergeCell ref="C18:D18"/>
    <mergeCell ref="E18:J18"/>
    <mergeCell ref="K18:L18"/>
    <mergeCell ref="C19:D19"/>
    <mergeCell ref="E19:F19"/>
    <mergeCell ref="G19:H19"/>
    <mergeCell ref="I19:J19"/>
    <mergeCell ref="K19:L19"/>
    <mergeCell ref="E35:F35"/>
    <mergeCell ref="C35:D35"/>
    <mergeCell ref="G35:H35"/>
    <mergeCell ref="A2:Q2"/>
    <mergeCell ref="C34:H34"/>
    <mergeCell ref="B7:N7"/>
    <mergeCell ref="C8:D8"/>
    <mergeCell ref="E8:F8"/>
    <mergeCell ref="I8:J8"/>
    <mergeCell ref="G8:H8"/>
    <mergeCell ref="K8:L8"/>
    <mergeCell ref="M8:N8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C24" sqref="C24"/>
    </sheetView>
  </sheetViews>
  <sheetFormatPr defaultRowHeight="15"/>
  <cols>
    <col min="1" max="1" width="3" style="43" customWidth="1"/>
    <col min="2" max="2" width="46.140625" style="8" customWidth="1"/>
    <col min="3" max="3" width="7.28515625" style="8" customWidth="1"/>
    <col min="4" max="4" width="7.42578125" style="8" customWidth="1"/>
    <col min="5" max="5" width="4.5703125" style="8" customWidth="1"/>
    <col min="6" max="6" width="5.85546875" style="44" customWidth="1"/>
    <col min="7" max="7" width="7.140625" style="8" customWidth="1"/>
    <col min="8" max="8" width="7.5703125" style="8" customWidth="1"/>
    <col min="9" max="9" width="4.28515625" style="8" customWidth="1"/>
    <col min="10" max="10" width="5.7109375" style="44" customWidth="1"/>
    <col min="11" max="11" width="7.85546875" style="8" customWidth="1"/>
    <col min="12" max="12" width="7.5703125" style="8" customWidth="1"/>
    <col min="13" max="13" width="4.5703125" style="8" customWidth="1"/>
    <col min="14" max="14" width="5.5703125" style="44" customWidth="1"/>
    <col min="15" max="15" width="7.42578125" style="8" customWidth="1"/>
    <col min="16" max="16" width="7.7109375" style="8" customWidth="1"/>
    <col min="17" max="17" width="4.140625" style="8" customWidth="1"/>
    <col min="18" max="18" width="6" style="44" customWidth="1"/>
    <col min="19" max="19" width="7.140625" style="8" customWidth="1"/>
    <col min="20" max="20" width="7.7109375" style="8" customWidth="1"/>
    <col min="21" max="21" width="4" style="8" customWidth="1"/>
    <col min="22" max="22" width="6.42578125" style="43" customWidth="1"/>
    <col min="23" max="23" width="7.28515625" style="8" customWidth="1"/>
    <col min="24" max="24" width="8.140625" style="8" customWidth="1"/>
    <col min="25" max="25" width="6.140625" style="8" customWidth="1"/>
    <col min="26" max="26" width="6.5703125" style="8" customWidth="1"/>
    <col min="27" max="27" width="9.7109375" style="8" bestFit="1" customWidth="1"/>
  </cols>
  <sheetData>
    <row r="3" spans="1:27">
      <c r="A3" s="233" t="s">
        <v>95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</row>
    <row r="4" spans="1:27" ht="9.75" customHeight="1">
      <c r="B4" s="97"/>
    </row>
    <row r="5" spans="1:27" s="11" customFormat="1">
      <c r="A5" s="230" t="s">
        <v>103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5"/>
      <c r="B7" s="106" t="s">
        <v>44</v>
      </c>
      <c r="C7" s="231" t="s">
        <v>20</v>
      </c>
      <c r="D7" s="231"/>
      <c r="E7" s="231"/>
      <c r="F7" s="231"/>
      <c r="G7" s="232" t="s">
        <v>51</v>
      </c>
      <c r="H7" s="232"/>
      <c r="I7" s="232"/>
      <c r="J7" s="232"/>
      <c r="K7" s="232" t="s">
        <v>16</v>
      </c>
      <c r="L7" s="232"/>
      <c r="M7" s="232"/>
      <c r="N7" s="232"/>
      <c r="O7" s="231" t="s">
        <v>73</v>
      </c>
      <c r="P7" s="231"/>
      <c r="Q7" s="231"/>
      <c r="R7" s="231"/>
      <c r="S7" s="228" t="s">
        <v>21</v>
      </c>
      <c r="T7" s="228"/>
      <c r="U7" s="228"/>
      <c r="V7" s="228"/>
      <c r="W7" s="228" t="s">
        <v>74</v>
      </c>
      <c r="X7" s="228"/>
      <c r="Y7" s="228"/>
      <c r="Z7" s="229"/>
      <c r="AA7" s="10"/>
    </row>
    <row r="8" spans="1:27" s="11" customFormat="1">
      <c r="A8" s="107"/>
      <c r="B8" s="54" t="s">
        <v>45</v>
      </c>
      <c r="C8" s="156" t="s">
        <v>162</v>
      </c>
      <c r="D8" s="156" t="s">
        <v>170</v>
      </c>
      <c r="E8" s="226" t="s">
        <v>48</v>
      </c>
      <c r="F8" s="226"/>
      <c r="G8" s="156" t="s">
        <v>162</v>
      </c>
      <c r="H8" s="156" t="s">
        <v>170</v>
      </c>
      <c r="I8" s="226" t="s">
        <v>48</v>
      </c>
      <c r="J8" s="226"/>
      <c r="K8" s="156" t="s">
        <v>162</v>
      </c>
      <c r="L8" s="156" t="s">
        <v>170</v>
      </c>
      <c r="M8" s="226" t="s">
        <v>48</v>
      </c>
      <c r="N8" s="226"/>
      <c r="O8" s="156" t="s">
        <v>162</v>
      </c>
      <c r="P8" s="156" t="s">
        <v>170</v>
      </c>
      <c r="Q8" s="226" t="s">
        <v>48</v>
      </c>
      <c r="R8" s="226"/>
      <c r="S8" s="156" t="s">
        <v>162</v>
      </c>
      <c r="T8" s="156" t="s">
        <v>170</v>
      </c>
      <c r="U8" s="226" t="s">
        <v>48</v>
      </c>
      <c r="V8" s="226"/>
      <c r="W8" s="156" t="s">
        <v>162</v>
      </c>
      <c r="X8" s="156" t="s">
        <v>170</v>
      </c>
      <c r="Y8" s="226" t="s">
        <v>48</v>
      </c>
      <c r="Z8" s="227"/>
      <c r="AA8" s="10"/>
    </row>
    <row r="9" spans="1:27" s="11" customFormat="1">
      <c r="A9" s="108">
        <v>1</v>
      </c>
      <c r="B9" s="120" t="s">
        <v>86</v>
      </c>
      <c r="C9" s="76">
        <v>259</v>
      </c>
      <c r="D9" s="76">
        <v>212</v>
      </c>
      <c r="E9" s="154">
        <f t="shared" ref="E9:E19" si="0">D9-C9</f>
        <v>-47</v>
      </c>
      <c r="F9" s="155">
        <f>E9/C9</f>
        <v>-0.18146718146718147</v>
      </c>
      <c r="G9" s="76">
        <v>62</v>
      </c>
      <c r="H9" s="76">
        <v>45</v>
      </c>
      <c r="I9" s="154">
        <f t="shared" ref="I9:I20" si="1">H9-G9</f>
        <v>-17</v>
      </c>
      <c r="J9" s="155">
        <f>I9/G9</f>
        <v>-0.27419354838709675</v>
      </c>
      <c r="K9" s="76">
        <v>18</v>
      </c>
      <c r="L9" s="76">
        <v>10</v>
      </c>
      <c r="M9" s="154">
        <f t="shared" ref="M9:M19" si="2">L9-K9</f>
        <v>-8</v>
      </c>
      <c r="N9" s="155">
        <f t="shared" ref="N9:N19" si="3">M9/K9</f>
        <v>-0.44444444444444442</v>
      </c>
      <c r="O9" s="76">
        <v>165</v>
      </c>
      <c r="P9" s="76">
        <v>135</v>
      </c>
      <c r="Q9" s="154">
        <f t="shared" ref="Q9:Q20" si="4">P9-O9</f>
        <v>-30</v>
      </c>
      <c r="R9" s="155">
        <f>Q9/O9</f>
        <v>-0.18181818181818182</v>
      </c>
      <c r="S9" s="76">
        <v>59</v>
      </c>
      <c r="T9" s="76">
        <v>51</v>
      </c>
      <c r="U9" s="154">
        <f t="shared" ref="U9:U20" si="5">T9-S9</f>
        <v>-8</v>
      </c>
      <c r="V9" s="155">
        <f>U9/S9</f>
        <v>-0.13559322033898305</v>
      </c>
      <c r="W9" s="153">
        <f>C9+G9+K9+O9+S9</f>
        <v>563</v>
      </c>
      <c r="X9" s="153">
        <f>D9+H9+L9+P9+T9</f>
        <v>453</v>
      </c>
      <c r="Y9" s="171">
        <f>X9-W9</f>
        <v>-110</v>
      </c>
      <c r="Z9" s="172">
        <f>Y9/W9</f>
        <v>-0.19538188277087035</v>
      </c>
      <c r="AA9" s="10"/>
    </row>
    <row r="10" spans="1:27" s="11" customFormat="1">
      <c r="A10" s="108">
        <v>2</v>
      </c>
      <c r="B10" s="121" t="s">
        <v>87</v>
      </c>
      <c r="C10" s="76">
        <v>478</v>
      </c>
      <c r="D10" s="76">
        <v>405</v>
      </c>
      <c r="E10" s="154">
        <f t="shared" si="0"/>
        <v>-73</v>
      </c>
      <c r="F10" s="155">
        <f t="shared" ref="F10:F19" si="6">E10/C10</f>
        <v>-0.15271966527196654</v>
      </c>
      <c r="G10" s="76">
        <v>141</v>
      </c>
      <c r="H10" s="76">
        <v>146</v>
      </c>
      <c r="I10" s="154">
        <f t="shared" si="1"/>
        <v>5</v>
      </c>
      <c r="J10" s="155">
        <f t="shared" ref="J10:J20" si="7">I10/G10</f>
        <v>3.5460992907801421E-2</v>
      </c>
      <c r="K10" s="76">
        <v>33</v>
      </c>
      <c r="L10" s="76">
        <v>32</v>
      </c>
      <c r="M10" s="154">
        <f t="shared" si="2"/>
        <v>-1</v>
      </c>
      <c r="N10" s="155">
        <f t="shared" si="3"/>
        <v>-3.0303030303030304E-2</v>
      </c>
      <c r="O10" s="76">
        <v>314</v>
      </c>
      <c r="P10" s="76">
        <v>276</v>
      </c>
      <c r="Q10" s="154">
        <f t="shared" si="4"/>
        <v>-38</v>
      </c>
      <c r="R10" s="155">
        <f t="shared" ref="R10:R20" si="8">Q10/O10</f>
        <v>-0.12101910828025478</v>
      </c>
      <c r="S10" s="76">
        <v>83</v>
      </c>
      <c r="T10" s="76">
        <v>84</v>
      </c>
      <c r="U10" s="154">
        <f t="shared" si="5"/>
        <v>1</v>
      </c>
      <c r="V10" s="155">
        <f t="shared" ref="V10:V20" si="9">U10/S10</f>
        <v>1.2048192771084338E-2</v>
      </c>
      <c r="W10" s="153">
        <f t="shared" ref="W10:W19" si="10">C10+G10+K10+O10+S10</f>
        <v>1049</v>
      </c>
      <c r="X10" s="153">
        <f t="shared" ref="X10:X19" si="11">D10+H10+L10+P10+T10</f>
        <v>943</v>
      </c>
      <c r="Y10" s="171">
        <f t="shared" ref="Y10:Y20" si="12">X10-W10</f>
        <v>-106</v>
      </c>
      <c r="Z10" s="172">
        <f t="shared" ref="Z10:Z20" si="13">Y10/W10</f>
        <v>-0.10104861773117255</v>
      </c>
      <c r="AA10" s="10"/>
    </row>
    <row r="11" spans="1:27" s="11" customFormat="1">
      <c r="A11" s="108">
        <v>3</v>
      </c>
      <c r="B11" s="121" t="s">
        <v>88</v>
      </c>
      <c r="C11" s="76">
        <v>279</v>
      </c>
      <c r="D11" s="76">
        <v>252</v>
      </c>
      <c r="E11" s="154">
        <f t="shared" si="0"/>
        <v>-27</v>
      </c>
      <c r="F11" s="155">
        <f t="shared" si="6"/>
        <v>-9.6774193548387094E-2</v>
      </c>
      <c r="G11" s="76">
        <v>110</v>
      </c>
      <c r="H11" s="76">
        <v>94</v>
      </c>
      <c r="I11" s="154">
        <f t="shared" si="1"/>
        <v>-16</v>
      </c>
      <c r="J11" s="155">
        <f t="shared" si="7"/>
        <v>-0.14545454545454545</v>
      </c>
      <c r="K11" s="76">
        <v>56</v>
      </c>
      <c r="L11" s="76">
        <v>47</v>
      </c>
      <c r="M11" s="154">
        <f t="shared" si="2"/>
        <v>-9</v>
      </c>
      <c r="N11" s="155">
        <f t="shared" si="3"/>
        <v>-0.16071428571428573</v>
      </c>
      <c r="O11" s="76">
        <v>213</v>
      </c>
      <c r="P11" s="76">
        <v>176</v>
      </c>
      <c r="Q11" s="154">
        <f t="shared" si="4"/>
        <v>-37</v>
      </c>
      <c r="R11" s="155">
        <f t="shared" si="8"/>
        <v>-0.17370892018779344</v>
      </c>
      <c r="S11" s="76">
        <v>75</v>
      </c>
      <c r="T11" s="76">
        <v>64</v>
      </c>
      <c r="U11" s="154">
        <f t="shared" si="5"/>
        <v>-11</v>
      </c>
      <c r="V11" s="155">
        <f t="shared" si="9"/>
        <v>-0.14666666666666667</v>
      </c>
      <c r="W11" s="153">
        <f t="shared" si="10"/>
        <v>733</v>
      </c>
      <c r="X11" s="153">
        <f t="shared" si="11"/>
        <v>633</v>
      </c>
      <c r="Y11" s="171">
        <f t="shared" si="12"/>
        <v>-100</v>
      </c>
      <c r="Z11" s="172">
        <f t="shared" si="13"/>
        <v>-0.13642564802182811</v>
      </c>
      <c r="AA11" s="10"/>
    </row>
    <row r="12" spans="1:27" s="11" customFormat="1">
      <c r="A12" s="108">
        <v>4</v>
      </c>
      <c r="B12" s="120" t="s">
        <v>89</v>
      </c>
      <c r="C12" s="76">
        <v>778</v>
      </c>
      <c r="D12" s="76">
        <v>705</v>
      </c>
      <c r="E12" s="154">
        <f t="shared" si="0"/>
        <v>-73</v>
      </c>
      <c r="F12" s="155">
        <f t="shared" si="6"/>
        <v>-9.383033419023136E-2</v>
      </c>
      <c r="G12" s="76">
        <v>485</v>
      </c>
      <c r="H12" s="76">
        <v>394</v>
      </c>
      <c r="I12" s="154">
        <f t="shared" si="1"/>
        <v>-91</v>
      </c>
      <c r="J12" s="155">
        <f t="shared" si="7"/>
        <v>-0.18762886597938144</v>
      </c>
      <c r="K12" s="76">
        <v>277</v>
      </c>
      <c r="L12" s="76">
        <v>184</v>
      </c>
      <c r="M12" s="154">
        <f t="shared" si="2"/>
        <v>-93</v>
      </c>
      <c r="N12" s="155">
        <f t="shared" si="3"/>
        <v>-0.33574007220216606</v>
      </c>
      <c r="O12" s="76">
        <v>620</v>
      </c>
      <c r="P12" s="76">
        <v>535</v>
      </c>
      <c r="Q12" s="154">
        <f t="shared" si="4"/>
        <v>-85</v>
      </c>
      <c r="R12" s="155">
        <f t="shared" si="8"/>
        <v>-0.13709677419354838</v>
      </c>
      <c r="S12" s="76">
        <v>292</v>
      </c>
      <c r="T12" s="76">
        <v>237</v>
      </c>
      <c r="U12" s="154">
        <f t="shared" si="5"/>
        <v>-55</v>
      </c>
      <c r="V12" s="155">
        <f t="shared" si="9"/>
        <v>-0.18835616438356165</v>
      </c>
      <c r="W12" s="153">
        <f t="shared" si="10"/>
        <v>2452</v>
      </c>
      <c r="X12" s="153">
        <f t="shared" si="11"/>
        <v>2055</v>
      </c>
      <c r="Y12" s="171">
        <f t="shared" si="12"/>
        <v>-397</v>
      </c>
      <c r="Z12" s="172">
        <f t="shared" si="13"/>
        <v>-0.16190864600326263</v>
      </c>
      <c r="AA12" s="10"/>
    </row>
    <row r="13" spans="1:27" s="11" customFormat="1">
      <c r="A13" s="108">
        <v>5</v>
      </c>
      <c r="B13" s="120" t="s">
        <v>90</v>
      </c>
      <c r="C13" s="76">
        <v>727</v>
      </c>
      <c r="D13" s="76">
        <v>644</v>
      </c>
      <c r="E13" s="154">
        <f t="shared" si="0"/>
        <v>-83</v>
      </c>
      <c r="F13" s="155">
        <f t="shared" si="6"/>
        <v>-0.11416781292984869</v>
      </c>
      <c r="G13" s="76">
        <v>703</v>
      </c>
      <c r="H13" s="76">
        <v>564</v>
      </c>
      <c r="I13" s="154">
        <f t="shared" si="1"/>
        <v>-139</v>
      </c>
      <c r="J13" s="155">
        <f t="shared" si="7"/>
        <v>-0.19772403982930298</v>
      </c>
      <c r="K13" s="76">
        <v>1082</v>
      </c>
      <c r="L13" s="76">
        <v>654</v>
      </c>
      <c r="M13" s="154">
        <f t="shared" si="2"/>
        <v>-428</v>
      </c>
      <c r="N13" s="155">
        <f t="shared" si="3"/>
        <v>-0.39556377079482441</v>
      </c>
      <c r="O13" s="76">
        <v>719</v>
      </c>
      <c r="P13" s="76">
        <v>620</v>
      </c>
      <c r="Q13" s="154">
        <f t="shared" si="4"/>
        <v>-99</v>
      </c>
      <c r="R13" s="155">
        <f t="shared" si="8"/>
        <v>-0.13769123783031989</v>
      </c>
      <c r="S13" s="76">
        <v>688</v>
      </c>
      <c r="T13" s="76">
        <v>561</v>
      </c>
      <c r="U13" s="154">
        <f t="shared" si="5"/>
        <v>-127</v>
      </c>
      <c r="V13" s="155">
        <f t="shared" si="9"/>
        <v>-0.18459302325581395</v>
      </c>
      <c r="W13" s="153">
        <f t="shared" si="10"/>
        <v>3919</v>
      </c>
      <c r="X13" s="153">
        <f t="shared" si="11"/>
        <v>3043</v>
      </c>
      <c r="Y13" s="171">
        <f t="shared" si="12"/>
        <v>-876</v>
      </c>
      <c r="Z13" s="172">
        <f t="shared" si="13"/>
        <v>-0.22352640979841795</v>
      </c>
      <c r="AA13" s="10"/>
    </row>
    <row r="14" spans="1:27" s="11" customFormat="1">
      <c r="A14" s="108">
        <v>6</v>
      </c>
      <c r="B14" s="120" t="s">
        <v>91</v>
      </c>
      <c r="C14" s="76">
        <v>6</v>
      </c>
      <c r="D14" s="76">
        <v>5</v>
      </c>
      <c r="E14" s="154">
        <f t="shared" si="0"/>
        <v>-1</v>
      </c>
      <c r="F14" s="155">
        <f t="shared" si="6"/>
        <v>-0.16666666666666666</v>
      </c>
      <c r="G14" s="76">
        <v>3</v>
      </c>
      <c r="H14" s="76">
        <v>2</v>
      </c>
      <c r="I14" s="154"/>
      <c r="J14" s="155"/>
      <c r="K14" s="76">
        <v>5</v>
      </c>
      <c r="L14" s="76">
        <v>2</v>
      </c>
      <c r="M14" s="154"/>
      <c r="N14" s="155"/>
      <c r="O14" s="76">
        <v>5</v>
      </c>
      <c r="P14" s="76">
        <v>4</v>
      </c>
      <c r="Q14" s="154"/>
      <c r="R14" s="155"/>
      <c r="S14" s="76">
        <v>11</v>
      </c>
      <c r="T14" s="76">
        <v>10</v>
      </c>
      <c r="U14" s="154">
        <f t="shared" si="5"/>
        <v>-1</v>
      </c>
      <c r="V14" s="155">
        <f t="shared" si="9"/>
        <v>-9.0909090909090912E-2</v>
      </c>
      <c r="W14" s="153">
        <f t="shared" si="10"/>
        <v>30</v>
      </c>
      <c r="X14" s="153">
        <f t="shared" si="11"/>
        <v>23</v>
      </c>
      <c r="Y14" s="171">
        <f t="shared" si="12"/>
        <v>-7</v>
      </c>
      <c r="Z14" s="172">
        <f t="shared" si="13"/>
        <v>-0.23333333333333334</v>
      </c>
      <c r="AA14" s="10"/>
    </row>
    <row r="15" spans="1:27" s="11" customFormat="1">
      <c r="A15" s="108">
        <v>7</v>
      </c>
      <c r="B15" s="120" t="s">
        <v>92</v>
      </c>
      <c r="C15" s="76">
        <v>247</v>
      </c>
      <c r="D15" s="76">
        <v>213</v>
      </c>
      <c r="E15" s="154">
        <f t="shared" si="0"/>
        <v>-34</v>
      </c>
      <c r="F15" s="155">
        <f t="shared" si="6"/>
        <v>-0.13765182186234817</v>
      </c>
      <c r="G15" s="76">
        <v>101</v>
      </c>
      <c r="H15" s="76">
        <v>82</v>
      </c>
      <c r="I15" s="154">
        <f t="shared" si="1"/>
        <v>-19</v>
      </c>
      <c r="J15" s="155">
        <f t="shared" si="7"/>
        <v>-0.18811881188118812</v>
      </c>
      <c r="K15" s="76">
        <v>55</v>
      </c>
      <c r="L15" s="76">
        <v>41</v>
      </c>
      <c r="M15" s="154">
        <f t="shared" si="2"/>
        <v>-14</v>
      </c>
      <c r="N15" s="155">
        <f t="shared" si="3"/>
        <v>-0.25454545454545452</v>
      </c>
      <c r="O15" s="76">
        <v>196</v>
      </c>
      <c r="P15" s="76">
        <v>170</v>
      </c>
      <c r="Q15" s="154">
        <f t="shared" si="4"/>
        <v>-26</v>
      </c>
      <c r="R15" s="155">
        <f t="shared" si="8"/>
        <v>-0.1326530612244898</v>
      </c>
      <c r="S15" s="76">
        <v>91</v>
      </c>
      <c r="T15" s="76">
        <v>74</v>
      </c>
      <c r="U15" s="154">
        <f t="shared" si="5"/>
        <v>-17</v>
      </c>
      <c r="V15" s="155">
        <f t="shared" si="9"/>
        <v>-0.18681318681318682</v>
      </c>
      <c r="W15" s="153">
        <f t="shared" si="10"/>
        <v>690</v>
      </c>
      <c r="X15" s="153">
        <f t="shared" si="11"/>
        <v>580</v>
      </c>
      <c r="Y15" s="171">
        <f t="shared" si="12"/>
        <v>-110</v>
      </c>
      <c r="Z15" s="172">
        <f t="shared" si="13"/>
        <v>-0.15942028985507245</v>
      </c>
      <c r="AA15" s="10"/>
    </row>
    <row r="16" spans="1:27" s="11" customFormat="1">
      <c r="A16" s="108">
        <v>8</v>
      </c>
      <c r="B16" s="120" t="s">
        <v>93</v>
      </c>
      <c r="C16" s="76">
        <v>86</v>
      </c>
      <c r="D16" s="76">
        <v>74</v>
      </c>
      <c r="E16" s="154">
        <f t="shared" si="0"/>
        <v>-12</v>
      </c>
      <c r="F16" s="155">
        <f t="shared" si="6"/>
        <v>-0.13953488372093023</v>
      </c>
      <c r="G16" s="76">
        <v>106</v>
      </c>
      <c r="H16" s="76">
        <v>88</v>
      </c>
      <c r="I16" s="154">
        <f t="shared" si="1"/>
        <v>-18</v>
      </c>
      <c r="J16" s="155">
        <f t="shared" si="7"/>
        <v>-0.16981132075471697</v>
      </c>
      <c r="K16" s="76">
        <v>105</v>
      </c>
      <c r="L16" s="76">
        <v>85</v>
      </c>
      <c r="M16" s="154">
        <f t="shared" si="2"/>
        <v>-20</v>
      </c>
      <c r="N16" s="155">
        <f t="shared" si="3"/>
        <v>-0.19047619047619047</v>
      </c>
      <c r="O16" s="76">
        <v>104</v>
      </c>
      <c r="P16" s="76">
        <v>85</v>
      </c>
      <c r="Q16" s="154">
        <f t="shared" si="4"/>
        <v>-19</v>
      </c>
      <c r="R16" s="155">
        <f t="shared" si="8"/>
        <v>-0.18269230769230768</v>
      </c>
      <c r="S16" s="76">
        <v>127</v>
      </c>
      <c r="T16" s="76">
        <v>102</v>
      </c>
      <c r="U16" s="154">
        <f t="shared" si="5"/>
        <v>-25</v>
      </c>
      <c r="V16" s="155">
        <f t="shared" si="9"/>
        <v>-0.19685039370078741</v>
      </c>
      <c r="W16" s="153">
        <f t="shared" si="10"/>
        <v>528</v>
      </c>
      <c r="X16" s="153">
        <f t="shared" si="11"/>
        <v>434</v>
      </c>
      <c r="Y16" s="171">
        <f t="shared" si="12"/>
        <v>-94</v>
      </c>
      <c r="Z16" s="172">
        <f t="shared" si="13"/>
        <v>-0.17803030303030304</v>
      </c>
      <c r="AA16" s="10"/>
    </row>
    <row r="17" spans="1:27" s="11" customFormat="1">
      <c r="A17" s="108">
        <v>9</v>
      </c>
      <c r="B17" s="120" t="s">
        <v>94</v>
      </c>
      <c r="C17" s="76">
        <v>641</v>
      </c>
      <c r="D17" s="76">
        <v>529</v>
      </c>
      <c r="E17" s="154">
        <f t="shared" si="0"/>
        <v>-112</v>
      </c>
      <c r="F17" s="155">
        <f t="shared" si="6"/>
        <v>-0.17472698907956319</v>
      </c>
      <c r="G17" s="76">
        <v>652</v>
      </c>
      <c r="H17" s="76">
        <v>509</v>
      </c>
      <c r="I17" s="154">
        <f t="shared" si="1"/>
        <v>-143</v>
      </c>
      <c r="J17" s="155">
        <f t="shared" si="7"/>
        <v>-0.21932515337423314</v>
      </c>
      <c r="K17" s="76">
        <v>845</v>
      </c>
      <c r="L17" s="76">
        <v>462</v>
      </c>
      <c r="M17" s="154">
        <f t="shared" si="2"/>
        <v>-383</v>
      </c>
      <c r="N17" s="155">
        <f t="shared" si="3"/>
        <v>-0.4532544378698225</v>
      </c>
      <c r="O17" s="76">
        <v>595</v>
      </c>
      <c r="P17" s="76">
        <v>505</v>
      </c>
      <c r="Q17" s="154">
        <f t="shared" si="4"/>
        <v>-90</v>
      </c>
      <c r="R17" s="155">
        <f t="shared" si="8"/>
        <v>-0.15126050420168066</v>
      </c>
      <c r="S17" s="76">
        <v>459</v>
      </c>
      <c r="T17" s="76">
        <v>364</v>
      </c>
      <c r="U17" s="154">
        <f t="shared" si="5"/>
        <v>-95</v>
      </c>
      <c r="V17" s="155">
        <f t="shared" si="9"/>
        <v>-0.20697167755991286</v>
      </c>
      <c r="W17" s="153">
        <f t="shared" si="10"/>
        <v>3192</v>
      </c>
      <c r="X17" s="153">
        <f t="shared" si="11"/>
        <v>2369</v>
      </c>
      <c r="Y17" s="171">
        <f t="shared" si="12"/>
        <v>-823</v>
      </c>
      <c r="Z17" s="172">
        <f t="shared" si="13"/>
        <v>-0.25783208020050125</v>
      </c>
      <c r="AA17" s="10"/>
    </row>
    <row r="18" spans="1:27" s="11" customFormat="1">
      <c r="A18" s="108">
        <v>10</v>
      </c>
      <c r="B18" s="120" t="s">
        <v>104</v>
      </c>
      <c r="C18" s="76">
        <v>14</v>
      </c>
      <c r="D18" s="76">
        <v>10</v>
      </c>
      <c r="E18" s="154"/>
      <c r="F18" s="155"/>
      <c r="G18" s="76">
        <v>7</v>
      </c>
      <c r="H18" s="76">
        <v>4</v>
      </c>
      <c r="I18" s="154"/>
      <c r="J18" s="155"/>
      <c r="K18" s="76">
        <v>1</v>
      </c>
      <c r="L18" s="76">
        <v>1</v>
      </c>
      <c r="M18" s="154"/>
      <c r="N18" s="155"/>
      <c r="O18" s="76">
        <v>7</v>
      </c>
      <c r="P18" s="76">
        <v>4</v>
      </c>
      <c r="Q18" s="154"/>
      <c r="R18" s="155"/>
      <c r="S18" s="76">
        <v>1</v>
      </c>
      <c r="T18" s="76">
        <v>1</v>
      </c>
      <c r="U18" s="154"/>
      <c r="V18" s="155"/>
      <c r="W18" s="153">
        <f t="shared" si="10"/>
        <v>30</v>
      </c>
      <c r="X18" s="153">
        <f t="shared" si="11"/>
        <v>20</v>
      </c>
      <c r="Y18" s="171">
        <f t="shared" si="12"/>
        <v>-10</v>
      </c>
      <c r="Z18" s="172">
        <f t="shared" si="13"/>
        <v>-0.33333333333333331</v>
      </c>
      <c r="AA18" s="10"/>
    </row>
    <row r="19" spans="1:27" s="11" customFormat="1">
      <c r="A19" s="108" t="s">
        <v>71</v>
      </c>
      <c r="B19" s="121" t="s">
        <v>13</v>
      </c>
      <c r="C19" s="76">
        <v>348</v>
      </c>
      <c r="D19" s="200">
        <v>300</v>
      </c>
      <c r="E19" s="244">
        <f t="shared" si="0"/>
        <v>-48</v>
      </c>
      <c r="F19" s="245">
        <f t="shared" si="6"/>
        <v>-0.13793103448275862</v>
      </c>
      <c r="G19" s="201">
        <v>152</v>
      </c>
      <c r="H19" s="200">
        <v>138</v>
      </c>
      <c r="I19" s="244">
        <f t="shared" si="1"/>
        <v>-14</v>
      </c>
      <c r="J19" s="245">
        <f t="shared" si="7"/>
        <v>-9.2105263157894732E-2</v>
      </c>
      <c r="K19" s="201">
        <v>36</v>
      </c>
      <c r="L19" s="200">
        <v>26</v>
      </c>
      <c r="M19" s="244">
        <f t="shared" si="2"/>
        <v>-10</v>
      </c>
      <c r="N19" s="245">
        <f t="shared" si="3"/>
        <v>-0.27777777777777779</v>
      </c>
      <c r="O19" s="201">
        <v>309</v>
      </c>
      <c r="P19" s="200">
        <v>272</v>
      </c>
      <c r="Q19" s="244">
        <f t="shared" si="4"/>
        <v>-37</v>
      </c>
      <c r="R19" s="245">
        <f t="shared" si="8"/>
        <v>-0.11974110032362459</v>
      </c>
      <c r="S19" s="201">
        <v>245</v>
      </c>
      <c r="T19" s="200">
        <v>214</v>
      </c>
      <c r="U19" s="154">
        <f t="shared" si="5"/>
        <v>-31</v>
      </c>
      <c r="V19" s="155">
        <f t="shared" si="9"/>
        <v>-0.12653061224489795</v>
      </c>
      <c r="W19" s="153">
        <f t="shared" si="10"/>
        <v>1090</v>
      </c>
      <c r="X19" s="153">
        <f t="shared" si="11"/>
        <v>950</v>
      </c>
      <c r="Y19" s="171">
        <f t="shared" si="12"/>
        <v>-140</v>
      </c>
      <c r="Z19" s="172">
        <f t="shared" si="13"/>
        <v>-0.12844036697247707</v>
      </c>
      <c r="AA19" s="10"/>
    </row>
    <row r="20" spans="1:27" s="11" customFormat="1" ht="15.75" thickBot="1">
      <c r="A20" s="109"/>
      <c r="B20" s="170" t="s">
        <v>19</v>
      </c>
      <c r="C20" s="146">
        <f>SUM(C9:C19)</f>
        <v>3863</v>
      </c>
      <c r="D20" s="146">
        <f>SUM(D9:D19)</f>
        <v>3349</v>
      </c>
      <c r="E20" s="146">
        <f t="shared" ref="E20" si="14">D20-C20</f>
        <v>-514</v>
      </c>
      <c r="F20" s="147">
        <f t="shared" ref="F20" si="15">E20/C20</f>
        <v>-0.13305720942272845</v>
      </c>
      <c r="G20" s="146">
        <f>SUM(G9:G19)</f>
        <v>2522</v>
      </c>
      <c r="H20" s="146">
        <f>SUM(H9:H19)</f>
        <v>2066</v>
      </c>
      <c r="I20" s="146">
        <f t="shared" si="1"/>
        <v>-456</v>
      </c>
      <c r="J20" s="147">
        <f t="shared" si="7"/>
        <v>-0.18080888183980967</v>
      </c>
      <c r="K20" s="146">
        <f>SUM(K9:K19)</f>
        <v>2513</v>
      </c>
      <c r="L20" s="146">
        <f>SUM(L9:L19)</f>
        <v>1544</v>
      </c>
      <c r="M20" s="146">
        <f t="shared" ref="M20" si="16">L20-K20</f>
        <v>-969</v>
      </c>
      <c r="N20" s="147">
        <f t="shared" ref="N20" si="17">M20/K20</f>
        <v>-0.38559490648627137</v>
      </c>
      <c r="O20" s="146">
        <f>SUM(O9:O19)</f>
        <v>3247</v>
      </c>
      <c r="P20" s="146">
        <f>SUM(P9:P19)</f>
        <v>2782</v>
      </c>
      <c r="Q20" s="146">
        <f t="shared" si="4"/>
        <v>-465</v>
      </c>
      <c r="R20" s="147">
        <f t="shared" si="8"/>
        <v>-0.14320911610717585</v>
      </c>
      <c r="S20" s="146">
        <f>SUM(S9:S19)</f>
        <v>2131</v>
      </c>
      <c r="T20" s="146">
        <f>SUM(T9:T19)</f>
        <v>1762</v>
      </c>
      <c r="U20" s="146">
        <f t="shared" si="5"/>
        <v>-369</v>
      </c>
      <c r="V20" s="147">
        <f t="shared" si="9"/>
        <v>-0.17315814171750352</v>
      </c>
      <c r="W20" s="146">
        <f>SUM(W9:W19)</f>
        <v>14276</v>
      </c>
      <c r="X20" s="146">
        <f>SUM(X9:X19)</f>
        <v>11503</v>
      </c>
      <c r="Y20" s="146">
        <f t="shared" si="12"/>
        <v>-2773</v>
      </c>
      <c r="Z20" s="148">
        <f t="shared" si="13"/>
        <v>-0.19424208461753992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H23" sqref="H23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7.85546875" style="3" customWidth="1"/>
    <col min="5" max="5" width="8" style="3" customWidth="1"/>
    <col min="6" max="6" width="4.7109375" style="3" customWidth="1"/>
    <col min="7" max="7" width="8.5703125" style="3" customWidth="1"/>
    <col min="8" max="8" width="8.140625" style="3" customWidth="1"/>
    <col min="9" max="9" width="7.85546875" style="3" customWidth="1"/>
    <col min="10" max="10" width="4.42578125" style="3" customWidth="1"/>
    <col min="11" max="11" width="8" style="3" customWidth="1"/>
    <col min="12" max="12" width="8.140625" style="3" customWidth="1"/>
    <col min="13" max="13" width="7.7109375" style="3" customWidth="1"/>
    <col min="14" max="14" width="5.7109375" style="3" customWidth="1"/>
    <col min="15" max="15" width="8.42578125" style="3" customWidth="1"/>
    <col min="16" max="16" width="7.85546875" style="3" customWidth="1"/>
    <col min="17" max="17" width="8" style="3" customWidth="1"/>
    <col min="18" max="18" width="4.5703125" style="3" customWidth="1"/>
    <col min="19" max="19" width="8" style="3" customWidth="1"/>
    <col min="20" max="20" width="7.85546875" style="3" customWidth="1"/>
    <col min="21" max="21" width="7.5703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8.140625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6"/>
      <c r="B4" s="57"/>
      <c r="C4" s="57"/>
      <c r="D4" s="236" t="s">
        <v>75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4"/>
      <c r="Y4" s="234"/>
      <c r="Z4" s="234"/>
      <c r="AA4" s="235"/>
    </row>
    <row r="5" spans="1:27" s="10" customFormat="1" ht="15" customHeight="1">
      <c r="A5" s="58"/>
      <c r="B5" s="54" t="s">
        <v>0</v>
      </c>
      <c r="C5" s="55" t="s">
        <v>46</v>
      </c>
      <c r="D5" s="226" t="s">
        <v>15</v>
      </c>
      <c r="E5" s="226"/>
      <c r="F5" s="226"/>
      <c r="G5" s="226"/>
      <c r="H5" s="226" t="s">
        <v>50</v>
      </c>
      <c r="I5" s="226"/>
      <c r="J5" s="226" t="s">
        <v>16</v>
      </c>
      <c r="K5" s="226"/>
      <c r="L5" s="226" t="s">
        <v>16</v>
      </c>
      <c r="M5" s="226"/>
      <c r="N5" s="226" t="s">
        <v>16</v>
      </c>
      <c r="O5" s="226"/>
      <c r="P5" s="226" t="s">
        <v>17</v>
      </c>
      <c r="Q5" s="226"/>
      <c r="R5" s="226"/>
      <c r="S5" s="226"/>
      <c r="T5" s="226" t="s">
        <v>18</v>
      </c>
      <c r="U5" s="226"/>
      <c r="V5" s="226"/>
      <c r="W5" s="226"/>
      <c r="X5" s="226" t="s">
        <v>14</v>
      </c>
      <c r="Y5" s="226"/>
      <c r="Z5" s="226"/>
      <c r="AA5" s="227"/>
    </row>
    <row r="6" spans="1:27" s="10" customFormat="1">
      <c r="A6" s="58"/>
      <c r="B6" s="54" t="s">
        <v>1</v>
      </c>
      <c r="C6" s="55" t="s">
        <v>47</v>
      </c>
      <c r="D6" s="54" t="s">
        <v>163</v>
      </c>
      <c r="E6" s="54" t="s">
        <v>166</v>
      </c>
      <c r="F6" s="226" t="s">
        <v>22</v>
      </c>
      <c r="G6" s="226"/>
      <c r="H6" s="54" t="s">
        <v>163</v>
      </c>
      <c r="I6" s="54" t="s">
        <v>166</v>
      </c>
      <c r="J6" s="226" t="s">
        <v>22</v>
      </c>
      <c r="K6" s="226"/>
      <c r="L6" s="54" t="s">
        <v>163</v>
      </c>
      <c r="M6" s="54" t="s">
        <v>166</v>
      </c>
      <c r="N6" s="226" t="s">
        <v>22</v>
      </c>
      <c r="O6" s="226"/>
      <c r="P6" s="54" t="s">
        <v>163</v>
      </c>
      <c r="Q6" s="54" t="s">
        <v>166</v>
      </c>
      <c r="R6" s="226" t="s">
        <v>22</v>
      </c>
      <c r="S6" s="226"/>
      <c r="T6" s="54" t="s">
        <v>163</v>
      </c>
      <c r="U6" s="54" t="s">
        <v>166</v>
      </c>
      <c r="V6" s="226" t="s">
        <v>22</v>
      </c>
      <c r="W6" s="226"/>
      <c r="X6" s="54" t="s">
        <v>163</v>
      </c>
      <c r="Y6" s="54" t="s">
        <v>166</v>
      </c>
      <c r="Z6" s="226" t="s">
        <v>22</v>
      </c>
      <c r="AA6" s="227"/>
    </row>
    <row r="7" spans="1:27" s="10" customFormat="1" ht="28.5" customHeight="1">
      <c r="A7" s="59" t="s">
        <v>2</v>
      </c>
      <c r="B7" s="101" t="s">
        <v>24</v>
      </c>
      <c r="C7" s="102">
        <f>Y7/Y20</f>
        <v>7.0416413109623578E-3</v>
      </c>
      <c r="D7" s="76">
        <v>25</v>
      </c>
      <c r="E7" s="76">
        <v>20</v>
      </c>
      <c r="F7" s="116">
        <f t="shared" ref="F7:F20" si="0">E7-D7</f>
        <v>-5</v>
      </c>
      <c r="G7" s="117">
        <f t="shared" ref="G7:G20" si="1">F7/D7</f>
        <v>-0.2</v>
      </c>
      <c r="H7" s="76">
        <v>16</v>
      </c>
      <c r="I7" s="76">
        <v>15</v>
      </c>
      <c r="J7" s="118">
        <f>I7-H7</f>
        <v>-1</v>
      </c>
      <c r="K7" s="117">
        <f>J7/H7</f>
        <v>-6.25E-2</v>
      </c>
      <c r="L7" s="76">
        <v>8</v>
      </c>
      <c r="M7" s="76">
        <v>6</v>
      </c>
      <c r="N7" s="118"/>
      <c r="O7" s="117"/>
      <c r="P7" s="76">
        <v>33</v>
      </c>
      <c r="Q7" s="76">
        <v>27</v>
      </c>
      <c r="R7" s="118">
        <f>Q7-P7</f>
        <v>-6</v>
      </c>
      <c r="S7" s="117">
        <f>R7/P7</f>
        <v>-0.18181818181818182</v>
      </c>
      <c r="T7" s="76">
        <v>12</v>
      </c>
      <c r="U7" s="76">
        <v>13</v>
      </c>
      <c r="V7" s="118">
        <f>U7-T7</f>
        <v>1</v>
      </c>
      <c r="W7" s="117">
        <f>V7/T7</f>
        <v>8.3333333333333329E-2</v>
      </c>
      <c r="X7" s="118">
        <f>D7+H7+L7+P7+T7</f>
        <v>94</v>
      </c>
      <c r="Y7" s="118">
        <f>E7+I7+M7+Q7+U7</f>
        <v>81</v>
      </c>
      <c r="Z7" s="118">
        <f>Y7-X7</f>
        <v>-13</v>
      </c>
      <c r="AA7" s="119">
        <f>Z7/X7</f>
        <v>-0.13829787234042554</v>
      </c>
    </row>
    <row r="8" spans="1:27" s="10" customFormat="1" ht="13.5" customHeight="1">
      <c r="A8" s="59" t="s">
        <v>29</v>
      </c>
      <c r="B8" s="101" t="s">
        <v>25</v>
      </c>
      <c r="C8" s="102">
        <f>Y8/Y20</f>
        <v>1.5648091802138572E-3</v>
      </c>
      <c r="D8" s="76">
        <v>3</v>
      </c>
      <c r="E8" s="76">
        <v>5</v>
      </c>
      <c r="F8" s="116">
        <f t="shared" si="0"/>
        <v>2</v>
      </c>
      <c r="G8" s="117">
        <f t="shared" si="1"/>
        <v>0.66666666666666663</v>
      </c>
      <c r="H8" s="76">
        <v>4</v>
      </c>
      <c r="I8" s="76">
        <v>4</v>
      </c>
      <c r="J8" s="118"/>
      <c r="K8" s="117"/>
      <c r="L8" s="76">
        <v>5</v>
      </c>
      <c r="M8" s="76">
        <v>5</v>
      </c>
      <c r="N8" s="118"/>
      <c r="O8" s="117"/>
      <c r="P8" s="76">
        <v>2</v>
      </c>
      <c r="Q8" s="76">
        <v>3</v>
      </c>
      <c r="R8" s="118">
        <f t="shared" ref="R8:R19" si="2">Q8-P8</f>
        <v>1</v>
      </c>
      <c r="S8" s="117">
        <f t="shared" ref="S8:S19" si="3">R8/P8</f>
        <v>0.5</v>
      </c>
      <c r="T8" s="76">
        <v>2</v>
      </c>
      <c r="U8" s="76">
        <v>1</v>
      </c>
      <c r="V8" s="118">
        <f t="shared" ref="V8:V19" si="4">U8-T8</f>
        <v>-1</v>
      </c>
      <c r="W8" s="117">
        <f t="shared" ref="W8:W19" si="5">V8/T8</f>
        <v>-0.5</v>
      </c>
      <c r="X8" s="118">
        <f t="shared" ref="X8:Y20" si="6">D8+H8+L8+P8+T8</f>
        <v>16</v>
      </c>
      <c r="Y8" s="118">
        <f t="shared" si="6"/>
        <v>18</v>
      </c>
      <c r="Z8" s="118">
        <f t="shared" ref="Z8:Z19" si="7">Y8-X8</f>
        <v>2</v>
      </c>
      <c r="AA8" s="119">
        <f t="shared" ref="AA8:AA19" si="8">Z8/X8</f>
        <v>0.125</v>
      </c>
    </row>
    <row r="9" spans="1:27" s="10" customFormat="1" ht="15">
      <c r="A9" s="59" t="s">
        <v>3</v>
      </c>
      <c r="B9" s="101" t="s">
        <v>4</v>
      </c>
      <c r="C9" s="102">
        <f>Y9/Y20</f>
        <v>6.1375293401721293E-2</v>
      </c>
      <c r="D9" s="76">
        <v>332</v>
      </c>
      <c r="E9" s="76">
        <v>282</v>
      </c>
      <c r="F9" s="116">
        <f t="shared" si="0"/>
        <v>-50</v>
      </c>
      <c r="G9" s="117">
        <f t="shared" si="1"/>
        <v>-0.15060240963855423</v>
      </c>
      <c r="H9" s="76">
        <v>151</v>
      </c>
      <c r="I9" s="76">
        <v>139</v>
      </c>
      <c r="J9" s="118">
        <f t="shared" ref="J9:J19" si="9">I9-H9</f>
        <v>-12</v>
      </c>
      <c r="K9" s="117">
        <f t="shared" ref="K9:K19" si="10">J9/H9</f>
        <v>-7.9470198675496692E-2</v>
      </c>
      <c r="L9" s="76">
        <v>52</v>
      </c>
      <c r="M9" s="76">
        <v>34</v>
      </c>
      <c r="N9" s="118">
        <f t="shared" ref="N9:N20" si="11">M9-L9</f>
        <v>-18</v>
      </c>
      <c r="O9" s="117">
        <f t="shared" ref="O9:O19" si="12">N9/L9</f>
        <v>-0.34615384615384615</v>
      </c>
      <c r="P9" s="76">
        <v>223</v>
      </c>
      <c r="Q9" s="76">
        <v>202</v>
      </c>
      <c r="R9" s="118">
        <f t="shared" si="2"/>
        <v>-21</v>
      </c>
      <c r="S9" s="117">
        <f t="shared" si="3"/>
        <v>-9.417040358744394E-2</v>
      </c>
      <c r="T9" s="76">
        <v>57</v>
      </c>
      <c r="U9" s="76">
        <v>49</v>
      </c>
      <c r="V9" s="118">
        <f t="shared" si="4"/>
        <v>-8</v>
      </c>
      <c r="W9" s="117">
        <f t="shared" si="5"/>
        <v>-0.14035087719298245</v>
      </c>
      <c r="X9" s="118">
        <f t="shared" si="6"/>
        <v>815</v>
      </c>
      <c r="Y9" s="118">
        <f t="shared" si="6"/>
        <v>706</v>
      </c>
      <c r="Z9" s="118">
        <f t="shared" si="7"/>
        <v>-109</v>
      </c>
      <c r="AA9" s="119">
        <f t="shared" si="8"/>
        <v>-0.13374233128834356</v>
      </c>
    </row>
    <row r="10" spans="1:27" s="10" customFormat="1" ht="51" customHeight="1">
      <c r="A10" s="59" t="s">
        <v>68</v>
      </c>
      <c r="B10" s="101" t="s">
        <v>69</v>
      </c>
      <c r="C10" s="102">
        <f>Y10/Y20</f>
        <v>6.9547074676171432E-4</v>
      </c>
      <c r="D10" s="76">
        <v>6</v>
      </c>
      <c r="E10" s="76">
        <v>5</v>
      </c>
      <c r="F10" s="116">
        <f t="shared" si="0"/>
        <v>-1</v>
      </c>
      <c r="G10" s="117">
        <f t="shared" si="1"/>
        <v>-0.16666666666666666</v>
      </c>
      <c r="H10" s="76"/>
      <c r="I10" s="76"/>
      <c r="J10" s="118"/>
      <c r="K10" s="117"/>
      <c r="L10" s="76"/>
      <c r="M10" s="76"/>
      <c r="N10" s="118"/>
      <c r="O10" s="117"/>
      <c r="P10" s="76">
        <v>2</v>
      </c>
      <c r="Q10" s="76">
        <v>3</v>
      </c>
      <c r="R10" s="118"/>
      <c r="S10" s="117"/>
      <c r="T10" s="76"/>
      <c r="U10" s="76"/>
      <c r="V10" s="118"/>
      <c r="W10" s="117"/>
      <c r="X10" s="118">
        <f t="shared" si="6"/>
        <v>8</v>
      </c>
      <c r="Y10" s="118">
        <f t="shared" si="6"/>
        <v>8</v>
      </c>
      <c r="Z10" s="118">
        <f t="shared" si="7"/>
        <v>0</v>
      </c>
      <c r="AA10" s="119">
        <f t="shared" si="8"/>
        <v>0</v>
      </c>
    </row>
    <row r="11" spans="1:27" s="10" customFormat="1" ht="78.599999999999994" customHeight="1">
      <c r="A11" s="59" t="s">
        <v>5</v>
      </c>
      <c r="B11" s="101" t="s">
        <v>31</v>
      </c>
      <c r="C11" s="102">
        <f>Y11/Y20</f>
        <v>2.6949491437016429E-3</v>
      </c>
      <c r="D11" s="76">
        <v>14</v>
      </c>
      <c r="E11" s="76">
        <v>12</v>
      </c>
      <c r="F11" s="116">
        <f t="shared" si="0"/>
        <v>-2</v>
      </c>
      <c r="G11" s="117">
        <f t="shared" si="1"/>
        <v>-0.14285714285714285</v>
      </c>
      <c r="H11" s="76">
        <v>15</v>
      </c>
      <c r="I11" s="76">
        <v>10</v>
      </c>
      <c r="J11" s="118">
        <f t="shared" si="9"/>
        <v>-5</v>
      </c>
      <c r="K11" s="117">
        <f t="shared" si="10"/>
        <v>-0.33333333333333331</v>
      </c>
      <c r="L11" s="76">
        <v>1</v>
      </c>
      <c r="M11" s="76"/>
      <c r="N11" s="118">
        <f t="shared" si="11"/>
        <v>-1</v>
      </c>
      <c r="O11" s="117">
        <f t="shared" si="12"/>
        <v>-1</v>
      </c>
      <c r="P11" s="76">
        <v>7</v>
      </c>
      <c r="Q11" s="76">
        <v>6</v>
      </c>
      <c r="R11" s="118">
        <f t="shared" si="2"/>
        <v>-1</v>
      </c>
      <c r="S11" s="117">
        <f t="shared" si="3"/>
        <v>-0.14285714285714285</v>
      </c>
      <c r="T11" s="76">
        <v>4</v>
      </c>
      <c r="U11" s="76">
        <v>3</v>
      </c>
      <c r="V11" s="118"/>
      <c r="W11" s="117"/>
      <c r="X11" s="118">
        <f t="shared" si="6"/>
        <v>41</v>
      </c>
      <c r="Y11" s="118">
        <f t="shared" si="6"/>
        <v>31</v>
      </c>
      <c r="Z11" s="118">
        <f t="shared" si="7"/>
        <v>-10</v>
      </c>
      <c r="AA11" s="119">
        <f t="shared" si="8"/>
        <v>-0.24390243902439024</v>
      </c>
    </row>
    <row r="12" spans="1:27" s="10" customFormat="1" ht="15">
      <c r="A12" s="59" t="s">
        <v>6</v>
      </c>
      <c r="B12" s="101" t="s">
        <v>7</v>
      </c>
      <c r="C12" s="102">
        <f>Y12/Y20</f>
        <v>5.6159262801008435E-2</v>
      </c>
      <c r="D12" s="76">
        <v>238</v>
      </c>
      <c r="E12" s="76">
        <v>210</v>
      </c>
      <c r="F12" s="116">
        <f t="shared" si="0"/>
        <v>-28</v>
      </c>
      <c r="G12" s="117">
        <f t="shared" si="1"/>
        <v>-0.11764705882352941</v>
      </c>
      <c r="H12" s="76">
        <v>96</v>
      </c>
      <c r="I12" s="76">
        <v>79</v>
      </c>
      <c r="J12" s="118">
        <f t="shared" si="9"/>
        <v>-17</v>
      </c>
      <c r="K12" s="117">
        <f t="shared" si="10"/>
        <v>-0.17708333333333334</v>
      </c>
      <c r="L12" s="76">
        <v>66</v>
      </c>
      <c r="M12" s="76">
        <v>56</v>
      </c>
      <c r="N12" s="118">
        <f t="shared" si="11"/>
        <v>-10</v>
      </c>
      <c r="O12" s="117">
        <f t="shared" si="12"/>
        <v>-0.15151515151515152</v>
      </c>
      <c r="P12" s="76">
        <v>238</v>
      </c>
      <c r="Q12" s="76">
        <v>186</v>
      </c>
      <c r="R12" s="118">
        <f t="shared" si="2"/>
        <v>-52</v>
      </c>
      <c r="S12" s="117">
        <f t="shared" si="3"/>
        <v>-0.21848739495798319</v>
      </c>
      <c r="T12" s="76">
        <v>139</v>
      </c>
      <c r="U12" s="76">
        <v>115</v>
      </c>
      <c r="V12" s="118">
        <f t="shared" si="4"/>
        <v>-24</v>
      </c>
      <c r="W12" s="117">
        <f t="shared" si="5"/>
        <v>-0.17266187050359713</v>
      </c>
      <c r="X12" s="118">
        <f t="shared" si="6"/>
        <v>777</v>
      </c>
      <c r="Y12" s="118">
        <f t="shared" si="6"/>
        <v>646</v>
      </c>
      <c r="Z12" s="118">
        <f t="shared" si="7"/>
        <v>-131</v>
      </c>
      <c r="AA12" s="119">
        <f t="shared" si="8"/>
        <v>-0.16859716859716858</v>
      </c>
    </row>
    <row r="13" spans="1:27" s="10" customFormat="1" ht="15">
      <c r="A13" s="59" t="s">
        <v>8</v>
      </c>
      <c r="B13" s="101" t="s">
        <v>9</v>
      </c>
      <c r="C13" s="102">
        <f>Y13/Y20</f>
        <v>0.19577501521342258</v>
      </c>
      <c r="D13" s="76">
        <v>820</v>
      </c>
      <c r="E13" s="76">
        <v>731</v>
      </c>
      <c r="F13" s="116">
        <f t="shared" si="0"/>
        <v>-89</v>
      </c>
      <c r="G13" s="117">
        <f t="shared" si="1"/>
        <v>-0.10853658536585366</v>
      </c>
      <c r="H13" s="76">
        <v>483</v>
      </c>
      <c r="I13" s="76">
        <v>428</v>
      </c>
      <c r="J13" s="118">
        <f t="shared" si="9"/>
        <v>-55</v>
      </c>
      <c r="K13" s="117">
        <f t="shared" si="10"/>
        <v>-0.11387163561076605</v>
      </c>
      <c r="L13" s="76">
        <v>318</v>
      </c>
      <c r="M13" s="76">
        <v>199</v>
      </c>
      <c r="N13" s="118">
        <f t="shared" si="11"/>
        <v>-119</v>
      </c>
      <c r="O13" s="117">
        <f t="shared" si="12"/>
        <v>-0.37421383647798739</v>
      </c>
      <c r="P13" s="76">
        <v>745</v>
      </c>
      <c r="Q13" s="76">
        <v>629</v>
      </c>
      <c r="R13" s="118">
        <f t="shared" si="2"/>
        <v>-116</v>
      </c>
      <c r="S13" s="117">
        <f t="shared" si="3"/>
        <v>-0.15570469798657718</v>
      </c>
      <c r="T13" s="76">
        <v>310</v>
      </c>
      <c r="U13" s="76">
        <v>265</v>
      </c>
      <c r="V13" s="118">
        <f t="shared" si="4"/>
        <v>-45</v>
      </c>
      <c r="W13" s="117">
        <f t="shared" si="5"/>
        <v>-0.14516129032258066</v>
      </c>
      <c r="X13" s="118">
        <f t="shared" si="6"/>
        <v>2676</v>
      </c>
      <c r="Y13" s="118">
        <f t="shared" si="6"/>
        <v>2252</v>
      </c>
      <c r="Z13" s="118">
        <f t="shared" si="7"/>
        <v>-424</v>
      </c>
      <c r="AA13" s="119">
        <f t="shared" si="8"/>
        <v>-0.15844544095665172</v>
      </c>
    </row>
    <row r="14" spans="1:27" s="10" customFormat="1" ht="26.25">
      <c r="A14" s="59" t="s">
        <v>10</v>
      </c>
      <c r="B14" s="101" t="s">
        <v>26</v>
      </c>
      <c r="C14" s="102">
        <f>Y14/Y20</f>
        <v>5.0160827610188648E-2</v>
      </c>
      <c r="D14" s="76">
        <v>98</v>
      </c>
      <c r="E14" s="76">
        <v>89</v>
      </c>
      <c r="F14" s="116">
        <f t="shared" si="0"/>
        <v>-9</v>
      </c>
      <c r="G14" s="117">
        <f t="shared" si="1"/>
        <v>-9.1836734693877556E-2</v>
      </c>
      <c r="H14" s="76">
        <v>225</v>
      </c>
      <c r="I14" s="76">
        <v>161</v>
      </c>
      <c r="J14" s="118">
        <f t="shared" si="9"/>
        <v>-64</v>
      </c>
      <c r="K14" s="117">
        <f t="shared" si="10"/>
        <v>-0.28444444444444444</v>
      </c>
      <c r="L14" s="76">
        <v>96</v>
      </c>
      <c r="M14" s="76">
        <v>81</v>
      </c>
      <c r="N14" s="118"/>
      <c r="O14" s="117"/>
      <c r="P14" s="76">
        <v>151</v>
      </c>
      <c r="Q14" s="76">
        <v>133</v>
      </c>
      <c r="R14" s="118">
        <f t="shared" si="2"/>
        <v>-18</v>
      </c>
      <c r="S14" s="117">
        <f t="shared" si="3"/>
        <v>-0.11920529801324503</v>
      </c>
      <c r="T14" s="76">
        <v>145</v>
      </c>
      <c r="U14" s="76">
        <v>113</v>
      </c>
      <c r="V14" s="118">
        <f t="shared" si="4"/>
        <v>-32</v>
      </c>
      <c r="W14" s="117">
        <f t="shared" si="5"/>
        <v>-0.22068965517241379</v>
      </c>
      <c r="X14" s="118">
        <f t="shared" si="6"/>
        <v>715</v>
      </c>
      <c r="Y14" s="118">
        <f t="shared" si="6"/>
        <v>577</v>
      </c>
      <c r="Z14" s="118">
        <f t="shared" si="7"/>
        <v>-138</v>
      </c>
      <c r="AA14" s="119">
        <f t="shared" si="8"/>
        <v>-0.19300699300699301</v>
      </c>
    </row>
    <row r="15" spans="1:27" s="10" customFormat="1" ht="36.75" customHeight="1">
      <c r="A15" s="59" t="s">
        <v>30</v>
      </c>
      <c r="B15" s="101" t="s">
        <v>27</v>
      </c>
      <c r="C15" s="102">
        <f>Y15/Y20</f>
        <v>0.21820394679648789</v>
      </c>
      <c r="D15" s="76">
        <v>285</v>
      </c>
      <c r="E15" s="76">
        <v>249</v>
      </c>
      <c r="F15" s="116">
        <f t="shared" si="0"/>
        <v>-36</v>
      </c>
      <c r="G15" s="117">
        <f t="shared" si="1"/>
        <v>-0.12631578947368421</v>
      </c>
      <c r="H15" s="76">
        <v>674</v>
      </c>
      <c r="I15" s="76">
        <v>480</v>
      </c>
      <c r="J15" s="118">
        <f t="shared" si="9"/>
        <v>-194</v>
      </c>
      <c r="K15" s="117">
        <f t="shared" si="10"/>
        <v>-0.28783382789317508</v>
      </c>
      <c r="L15" s="76">
        <v>1570</v>
      </c>
      <c r="M15" s="76">
        <v>849</v>
      </c>
      <c r="N15" s="118">
        <f t="shared" si="11"/>
        <v>-721</v>
      </c>
      <c r="O15" s="117">
        <f t="shared" si="12"/>
        <v>-0.45923566878980893</v>
      </c>
      <c r="P15" s="76">
        <v>435</v>
      </c>
      <c r="Q15" s="76">
        <v>375</v>
      </c>
      <c r="R15" s="118">
        <f t="shared" si="2"/>
        <v>-60</v>
      </c>
      <c r="S15" s="117">
        <f t="shared" si="3"/>
        <v>-0.13793103448275862</v>
      </c>
      <c r="T15" s="76">
        <v>718</v>
      </c>
      <c r="U15" s="76">
        <v>557</v>
      </c>
      <c r="V15" s="118">
        <f t="shared" si="4"/>
        <v>-161</v>
      </c>
      <c r="W15" s="117">
        <f t="shared" si="5"/>
        <v>-0.22423398328690808</v>
      </c>
      <c r="X15" s="118">
        <f t="shared" si="6"/>
        <v>3682</v>
      </c>
      <c r="Y15" s="118">
        <f t="shared" si="6"/>
        <v>2510</v>
      </c>
      <c r="Z15" s="118">
        <f t="shared" si="7"/>
        <v>-1172</v>
      </c>
      <c r="AA15" s="119">
        <f t="shared" si="8"/>
        <v>-0.31830526887561106</v>
      </c>
    </row>
    <row r="16" spans="1:27" s="10" customFormat="1" ht="27" customHeight="1">
      <c r="A16" s="59" t="s">
        <v>36</v>
      </c>
      <c r="B16" s="101" t="s">
        <v>37</v>
      </c>
      <c r="C16" s="102">
        <f>Y16/Y20</f>
        <v>2.1733460836303575E-2</v>
      </c>
      <c r="D16" s="76">
        <v>160</v>
      </c>
      <c r="E16" s="76">
        <v>142</v>
      </c>
      <c r="F16" s="116">
        <f t="shared" si="0"/>
        <v>-18</v>
      </c>
      <c r="G16" s="117">
        <f t="shared" si="1"/>
        <v>-0.1125</v>
      </c>
      <c r="H16" s="76">
        <v>39</v>
      </c>
      <c r="I16" s="76">
        <v>36</v>
      </c>
      <c r="J16" s="118">
        <f t="shared" si="9"/>
        <v>-3</v>
      </c>
      <c r="K16" s="117">
        <f t="shared" si="10"/>
        <v>-7.6923076923076927E-2</v>
      </c>
      <c r="L16" s="76">
        <v>15</v>
      </c>
      <c r="M16" s="76">
        <v>12</v>
      </c>
      <c r="N16" s="118">
        <f t="shared" si="11"/>
        <v>-3</v>
      </c>
      <c r="O16" s="117">
        <f t="shared" si="12"/>
        <v>-0.2</v>
      </c>
      <c r="P16" s="76">
        <v>58</v>
      </c>
      <c r="Q16" s="76">
        <v>53</v>
      </c>
      <c r="R16" s="118">
        <f t="shared" si="2"/>
        <v>-5</v>
      </c>
      <c r="S16" s="117">
        <f t="shared" si="3"/>
        <v>-8.6206896551724144E-2</v>
      </c>
      <c r="T16" s="76">
        <v>9</v>
      </c>
      <c r="U16" s="76">
        <v>7</v>
      </c>
      <c r="V16" s="118">
        <f t="shared" si="4"/>
        <v>-2</v>
      </c>
      <c r="W16" s="117">
        <f t="shared" si="5"/>
        <v>-0.22222222222222221</v>
      </c>
      <c r="X16" s="118">
        <f t="shared" si="6"/>
        <v>281</v>
      </c>
      <c r="Y16" s="118">
        <f t="shared" si="6"/>
        <v>250</v>
      </c>
      <c r="Z16" s="118">
        <f t="shared" si="7"/>
        <v>-31</v>
      </c>
      <c r="AA16" s="119">
        <f t="shared" si="8"/>
        <v>-0.1103202846975089</v>
      </c>
    </row>
    <row r="17" spans="1:27" s="10" customFormat="1" ht="39">
      <c r="A17" s="59" t="s">
        <v>11</v>
      </c>
      <c r="B17" s="101" t="s">
        <v>32</v>
      </c>
      <c r="C17" s="102">
        <f>Y17/Y20</f>
        <v>5.9549682691471789E-2</v>
      </c>
      <c r="D17" s="76">
        <v>386</v>
      </c>
      <c r="E17" s="76">
        <v>315</v>
      </c>
      <c r="F17" s="116">
        <f t="shared" si="0"/>
        <v>-71</v>
      </c>
      <c r="G17" s="117">
        <f t="shared" si="1"/>
        <v>-0.18393782383419688</v>
      </c>
      <c r="H17" s="76">
        <v>109</v>
      </c>
      <c r="I17" s="76">
        <v>90</v>
      </c>
      <c r="J17" s="118">
        <f t="shared" si="9"/>
        <v>-19</v>
      </c>
      <c r="K17" s="117">
        <f t="shared" si="10"/>
        <v>-0.1743119266055046</v>
      </c>
      <c r="L17" s="76">
        <v>18</v>
      </c>
      <c r="M17" s="76">
        <v>14</v>
      </c>
      <c r="N17" s="118">
        <f t="shared" si="11"/>
        <v>-4</v>
      </c>
      <c r="O17" s="117">
        <f t="shared" si="12"/>
        <v>-0.22222222222222221</v>
      </c>
      <c r="P17" s="76">
        <v>244</v>
      </c>
      <c r="Q17" s="76">
        <v>201</v>
      </c>
      <c r="R17" s="118">
        <f t="shared" si="2"/>
        <v>-43</v>
      </c>
      <c r="S17" s="117">
        <f t="shared" si="3"/>
        <v>-0.17622950819672131</v>
      </c>
      <c r="T17" s="76">
        <v>82</v>
      </c>
      <c r="U17" s="76">
        <v>65</v>
      </c>
      <c r="V17" s="118">
        <f t="shared" si="4"/>
        <v>-17</v>
      </c>
      <c r="W17" s="117">
        <f t="shared" si="5"/>
        <v>-0.2073170731707317</v>
      </c>
      <c r="X17" s="118">
        <f t="shared" si="6"/>
        <v>839</v>
      </c>
      <c r="Y17" s="118">
        <f t="shared" si="6"/>
        <v>685</v>
      </c>
      <c r="Z17" s="118">
        <f t="shared" si="7"/>
        <v>-154</v>
      </c>
      <c r="AA17" s="119">
        <f t="shared" si="8"/>
        <v>-0.1835518474374255</v>
      </c>
    </row>
    <row r="18" spans="1:27" s="10" customFormat="1" ht="15">
      <c r="A18" s="60"/>
      <c r="B18" s="103" t="s">
        <v>28</v>
      </c>
      <c r="C18" s="102">
        <f>Y18/Y20</f>
        <v>0.24245848908980266</v>
      </c>
      <c r="D18" s="76">
        <v>1148</v>
      </c>
      <c r="E18" s="76">
        <v>989</v>
      </c>
      <c r="F18" s="116">
        <f t="shared" si="0"/>
        <v>-159</v>
      </c>
      <c r="G18" s="117">
        <f t="shared" si="1"/>
        <v>-0.13850174216027875</v>
      </c>
      <c r="H18" s="76">
        <v>558</v>
      </c>
      <c r="I18" s="76">
        <v>486</v>
      </c>
      <c r="J18" s="118">
        <f t="shared" si="9"/>
        <v>-72</v>
      </c>
      <c r="K18" s="117">
        <f t="shared" si="10"/>
        <v>-0.12903225806451613</v>
      </c>
      <c r="L18" s="76">
        <v>328</v>
      </c>
      <c r="M18" s="76">
        <v>262</v>
      </c>
      <c r="N18" s="118">
        <f t="shared" si="11"/>
        <v>-66</v>
      </c>
      <c r="O18" s="117">
        <f t="shared" si="12"/>
        <v>-0.20121951219512196</v>
      </c>
      <c r="P18" s="76">
        <v>800</v>
      </c>
      <c r="Q18" s="76">
        <v>692</v>
      </c>
      <c r="R18" s="118">
        <f t="shared" si="2"/>
        <v>-108</v>
      </c>
      <c r="S18" s="117">
        <f t="shared" si="3"/>
        <v>-0.13500000000000001</v>
      </c>
      <c r="T18" s="76">
        <v>408</v>
      </c>
      <c r="U18" s="76">
        <v>360</v>
      </c>
      <c r="V18" s="118">
        <f t="shared" si="4"/>
        <v>-48</v>
      </c>
      <c r="W18" s="117">
        <f t="shared" si="5"/>
        <v>-0.11764705882352941</v>
      </c>
      <c r="X18" s="118">
        <f t="shared" si="6"/>
        <v>3242</v>
      </c>
      <c r="Y18" s="118">
        <f t="shared" si="6"/>
        <v>2789</v>
      </c>
      <c r="Z18" s="118">
        <f t="shared" si="7"/>
        <v>-453</v>
      </c>
      <c r="AA18" s="119">
        <f t="shared" si="8"/>
        <v>-0.13972856261566935</v>
      </c>
    </row>
    <row r="19" spans="1:27" s="10" customFormat="1" ht="15">
      <c r="A19" s="59" t="s">
        <v>12</v>
      </c>
      <c r="B19" s="104" t="s">
        <v>13</v>
      </c>
      <c r="C19" s="129">
        <f>Y19/Y20</f>
        <v>8.258715117795358E-2</v>
      </c>
      <c r="D19" s="200">
        <v>348</v>
      </c>
      <c r="E19" s="200">
        <v>300</v>
      </c>
      <c r="F19" s="202">
        <f t="shared" si="0"/>
        <v>-48</v>
      </c>
      <c r="G19" s="191">
        <f t="shared" si="1"/>
        <v>-0.13793103448275862</v>
      </c>
      <c r="H19" s="200">
        <v>152</v>
      </c>
      <c r="I19" s="200">
        <v>138</v>
      </c>
      <c r="J19" s="192">
        <f t="shared" si="9"/>
        <v>-14</v>
      </c>
      <c r="K19" s="191">
        <f t="shared" si="10"/>
        <v>-9.2105263157894732E-2</v>
      </c>
      <c r="L19" s="200">
        <v>36</v>
      </c>
      <c r="M19" s="200">
        <v>26</v>
      </c>
      <c r="N19" s="192">
        <f t="shared" si="11"/>
        <v>-10</v>
      </c>
      <c r="O19" s="191">
        <f t="shared" si="12"/>
        <v>-0.27777777777777779</v>
      </c>
      <c r="P19" s="200">
        <v>309</v>
      </c>
      <c r="Q19" s="200">
        <v>272</v>
      </c>
      <c r="R19" s="192">
        <f t="shared" si="2"/>
        <v>-37</v>
      </c>
      <c r="S19" s="191">
        <f t="shared" si="3"/>
        <v>-0.11974110032362459</v>
      </c>
      <c r="T19" s="200">
        <v>245</v>
      </c>
      <c r="U19" s="200">
        <v>214</v>
      </c>
      <c r="V19" s="192">
        <f t="shared" si="4"/>
        <v>-31</v>
      </c>
      <c r="W19" s="191">
        <f t="shared" si="5"/>
        <v>-0.12653061224489795</v>
      </c>
      <c r="X19" s="118">
        <f t="shared" si="6"/>
        <v>1090</v>
      </c>
      <c r="Y19" s="118">
        <f t="shared" si="6"/>
        <v>950</v>
      </c>
      <c r="Z19" s="118">
        <f t="shared" si="7"/>
        <v>-140</v>
      </c>
      <c r="AA19" s="119">
        <f t="shared" si="8"/>
        <v>-0.12844036697247707</v>
      </c>
    </row>
    <row r="20" spans="1:27" s="10" customFormat="1" ht="13.5" thickBot="1">
      <c r="A20" s="61"/>
      <c r="B20" s="62" t="s">
        <v>14</v>
      </c>
      <c r="C20" s="63">
        <f>Y20/Y20</f>
        <v>1</v>
      </c>
      <c r="D20" s="110">
        <f>SUM(D7:D19)</f>
        <v>3863</v>
      </c>
      <c r="E20" s="110">
        <f>SUM(E7:E19)</f>
        <v>3349</v>
      </c>
      <c r="F20" s="111">
        <f t="shared" si="0"/>
        <v>-514</v>
      </c>
      <c r="G20" s="112">
        <f t="shared" si="1"/>
        <v>-0.13305720942272845</v>
      </c>
      <c r="H20" s="110">
        <f>SUM(H7:H19)</f>
        <v>2522</v>
      </c>
      <c r="I20" s="110">
        <f>SUM(I7:I19)</f>
        <v>2066</v>
      </c>
      <c r="J20" s="111">
        <f>I20-H20</f>
        <v>-456</v>
      </c>
      <c r="K20" s="113">
        <f>J20/H20</f>
        <v>-0.18080888183980967</v>
      </c>
      <c r="L20" s="110">
        <f>SUM(L7:L19)</f>
        <v>2513</v>
      </c>
      <c r="M20" s="110">
        <f>SUM(M7:M19)</f>
        <v>1544</v>
      </c>
      <c r="N20" s="111">
        <f t="shared" si="11"/>
        <v>-969</v>
      </c>
      <c r="O20" s="113">
        <f>N20/L20</f>
        <v>-0.38559490648627137</v>
      </c>
      <c r="P20" s="110">
        <f>SUM(P7:P19)</f>
        <v>3247</v>
      </c>
      <c r="Q20" s="110">
        <f>SUM(Q7:Q19)</f>
        <v>2782</v>
      </c>
      <c r="R20" s="111">
        <f>Q20-P20</f>
        <v>-465</v>
      </c>
      <c r="S20" s="113">
        <f>R20/P20</f>
        <v>-0.14320911610717585</v>
      </c>
      <c r="T20" s="110">
        <f>SUM(T7:T19)</f>
        <v>2131</v>
      </c>
      <c r="U20" s="110">
        <f>SUM(U7:U19)</f>
        <v>1762</v>
      </c>
      <c r="V20" s="111">
        <f>U20-T20</f>
        <v>-369</v>
      </c>
      <c r="W20" s="113">
        <f>V20/T20</f>
        <v>-0.17315814171750352</v>
      </c>
      <c r="X20" s="114">
        <f>D20+H20+L20+P20+T20</f>
        <v>14276</v>
      </c>
      <c r="Y20" s="114">
        <f t="shared" si="6"/>
        <v>11503</v>
      </c>
      <c r="Z20" s="114">
        <f>Y20-X20</f>
        <v>-2773</v>
      </c>
      <c r="AA20" s="115">
        <f>Z20/X20</f>
        <v>-0.19424208461753992</v>
      </c>
    </row>
    <row r="21" spans="1:27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1"/>
  <sheetViews>
    <sheetView workbookViewId="0">
      <selection activeCell="F24" sqref="F24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6.7109375" customWidth="1"/>
    <col min="9" max="9" width="6.85546875" customWidth="1"/>
    <col min="10" max="10" width="7" customWidth="1"/>
    <col min="11" max="11" width="7.140625" customWidth="1"/>
    <col min="12" max="12" width="6.85546875" customWidth="1"/>
    <col min="13" max="13" width="7.140625" customWidth="1"/>
    <col min="14" max="14" width="8" customWidth="1"/>
  </cols>
  <sheetData>
    <row r="3" spans="2:30" s="34" customFormat="1" ht="12.75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171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99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ht="13.5" thickBot="1">
      <c r="B6" s="185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</row>
    <row r="7" spans="2:30" s="8" customFormat="1">
      <c r="B7" s="66"/>
      <c r="C7" s="238" t="s">
        <v>65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9"/>
      <c r="AD7" s="8" t="s">
        <v>43</v>
      </c>
    </row>
    <row r="8" spans="2:30" s="8" customFormat="1">
      <c r="B8" s="67" t="s">
        <v>66</v>
      </c>
      <c r="C8" s="240" t="s">
        <v>53</v>
      </c>
      <c r="D8" s="240"/>
      <c r="E8" s="240" t="s">
        <v>54</v>
      </c>
      <c r="F8" s="240"/>
      <c r="G8" s="240" t="s">
        <v>55</v>
      </c>
      <c r="H8" s="240"/>
      <c r="I8" s="240" t="s">
        <v>56</v>
      </c>
      <c r="J8" s="240"/>
      <c r="K8" s="240" t="s">
        <v>57</v>
      </c>
      <c r="L8" s="240"/>
      <c r="M8" s="240" t="s">
        <v>19</v>
      </c>
      <c r="N8" s="241"/>
      <c r="AD8" s="8" t="s">
        <v>35</v>
      </c>
    </row>
    <row r="9" spans="2:30" s="8" customFormat="1">
      <c r="B9" s="68"/>
      <c r="C9" s="65" t="s">
        <v>34</v>
      </c>
      <c r="D9" s="65" t="s">
        <v>23</v>
      </c>
      <c r="E9" s="65" t="s">
        <v>34</v>
      </c>
      <c r="F9" s="65" t="s">
        <v>23</v>
      </c>
      <c r="G9" s="65" t="s">
        <v>34</v>
      </c>
      <c r="H9" s="65" t="s">
        <v>23</v>
      </c>
      <c r="I9" s="65" t="s">
        <v>34</v>
      </c>
      <c r="J9" s="65" t="s">
        <v>23</v>
      </c>
      <c r="K9" s="65" t="s">
        <v>34</v>
      </c>
      <c r="L9" s="65" t="s">
        <v>23</v>
      </c>
      <c r="M9" s="65" t="s">
        <v>34</v>
      </c>
      <c r="N9" s="69" t="s">
        <v>23</v>
      </c>
      <c r="AD9" s="28" t="s">
        <v>38</v>
      </c>
    </row>
    <row r="10" spans="2:30" s="8" customFormat="1">
      <c r="B10" s="188" t="s">
        <v>106</v>
      </c>
      <c r="C10" s="76">
        <v>2</v>
      </c>
      <c r="D10" s="50">
        <f>C10/C20</f>
        <v>5.9719319199761126E-4</v>
      </c>
      <c r="E10" s="76">
        <v>1</v>
      </c>
      <c r="F10" s="50">
        <f>E10/E19</f>
        <v>0.1111111111111111</v>
      </c>
      <c r="G10" s="76"/>
      <c r="H10" s="50"/>
      <c r="I10" s="76">
        <v>9</v>
      </c>
      <c r="J10" s="50">
        <f>I10/I20</f>
        <v>3.2350826743350108E-3</v>
      </c>
      <c r="K10" s="76">
        <v>1</v>
      </c>
      <c r="L10" s="50"/>
      <c r="M10" s="51">
        <f t="shared" ref="M10:M19" si="0">C10+E10+G10+I10+K10</f>
        <v>13</v>
      </c>
      <c r="N10" s="45">
        <f>M10/M19</f>
        <v>0.203125</v>
      </c>
      <c r="AD10" s="28"/>
    </row>
    <row r="11" spans="2:30" s="8" customFormat="1">
      <c r="B11" s="189" t="s">
        <v>58</v>
      </c>
      <c r="C11" s="76">
        <v>182</v>
      </c>
      <c r="D11" s="50">
        <f>C11/C20</f>
        <v>5.4344580471782623E-2</v>
      </c>
      <c r="E11" s="76">
        <v>162</v>
      </c>
      <c r="F11" s="50">
        <f>E11/E20</f>
        <v>7.841239109390126E-2</v>
      </c>
      <c r="G11" s="76">
        <v>181</v>
      </c>
      <c r="H11" s="50">
        <f>G11/G20</f>
        <v>0.1172279792746114</v>
      </c>
      <c r="I11" s="76">
        <v>199</v>
      </c>
      <c r="J11" s="50">
        <f>I11/I20</f>
        <v>7.1531272465851906E-2</v>
      </c>
      <c r="K11" s="76">
        <v>150</v>
      </c>
      <c r="L11" s="50">
        <f>K11/K20</f>
        <v>8.5130533484676502E-2</v>
      </c>
      <c r="M11" s="51">
        <f t="shared" si="0"/>
        <v>874</v>
      </c>
      <c r="N11" s="45">
        <f>M11/M20</f>
        <v>7.5980179083717292E-2</v>
      </c>
      <c r="AD11" s="8" t="s">
        <v>39</v>
      </c>
    </row>
    <row r="12" spans="2:30" s="8" customFormat="1">
      <c r="B12" s="189" t="s">
        <v>59</v>
      </c>
      <c r="C12" s="76">
        <v>36</v>
      </c>
      <c r="D12" s="50">
        <f>C12/C20</f>
        <v>1.0749477455957002E-2</v>
      </c>
      <c r="E12" s="76">
        <v>12</v>
      </c>
      <c r="F12" s="50">
        <f>E12/E20</f>
        <v>5.8083252662149082E-3</v>
      </c>
      <c r="G12" s="76"/>
      <c r="H12" s="50">
        <f>G12/G20</f>
        <v>0</v>
      </c>
      <c r="I12" s="76">
        <v>11</v>
      </c>
      <c r="J12" s="50">
        <f>I12/I20</f>
        <v>3.9539899352983464E-3</v>
      </c>
      <c r="K12" s="76">
        <v>9</v>
      </c>
      <c r="L12" s="50">
        <f>K12/K20</f>
        <v>5.1078320090805901E-3</v>
      </c>
      <c r="M12" s="51">
        <f t="shared" si="0"/>
        <v>68</v>
      </c>
      <c r="N12" s="45">
        <f>M12/M20</f>
        <v>5.9115013474745721E-3</v>
      </c>
    </row>
    <row r="13" spans="2:30" s="8" customFormat="1">
      <c r="B13" s="189" t="s">
        <v>60</v>
      </c>
      <c r="C13" s="76">
        <v>2695</v>
      </c>
      <c r="D13" s="50">
        <f>C13/C20</f>
        <v>0.80471782621678112</v>
      </c>
      <c r="E13" s="76">
        <v>1459</v>
      </c>
      <c r="F13" s="50">
        <f>E13/E20</f>
        <v>0.70619554695062925</v>
      </c>
      <c r="G13" s="76">
        <v>714</v>
      </c>
      <c r="H13" s="50">
        <f>G13/G20</f>
        <v>0.46243523316062174</v>
      </c>
      <c r="I13" s="76">
        <v>1968</v>
      </c>
      <c r="J13" s="50">
        <f>I13/I20</f>
        <v>0.70740474478792237</v>
      </c>
      <c r="K13" s="76">
        <v>890</v>
      </c>
      <c r="L13" s="50">
        <f>K13/K20</f>
        <v>0.5051078320090806</v>
      </c>
      <c r="M13" s="51">
        <f t="shared" si="0"/>
        <v>7726</v>
      </c>
      <c r="N13" s="45">
        <f>M13/M20</f>
        <v>0.67165087368512566</v>
      </c>
      <c r="AD13" s="8" t="s">
        <v>40</v>
      </c>
    </row>
    <row r="14" spans="2:30" s="8" customFormat="1">
      <c r="B14" s="190" t="s">
        <v>107</v>
      </c>
      <c r="C14" s="76">
        <v>1</v>
      </c>
      <c r="D14" s="50">
        <f>C14/C20</f>
        <v>2.9859659599880563E-4</v>
      </c>
      <c r="E14" s="76"/>
      <c r="F14" s="50">
        <f>E14/E20</f>
        <v>0</v>
      </c>
      <c r="G14" s="76"/>
      <c r="H14" s="50">
        <f>G14/G20</f>
        <v>0</v>
      </c>
      <c r="I14" s="76">
        <v>1</v>
      </c>
      <c r="J14" s="50">
        <f>I14/I20</f>
        <v>3.5945363048166788E-4</v>
      </c>
      <c r="K14" s="76">
        <v>1</v>
      </c>
      <c r="L14" s="50">
        <f>K14/K20</f>
        <v>5.6753688989784334E-4</v>
      </c>
      <c r="M14" s="51">
        <f t="shared" si="0"/>
        <v>3</v>
      </c>
      <c r="N14" s="45">
        <f>M14/M20</f>
        <v>2.6080153003564288E-4</v>
      </c>
    </row>
    <row r="15" spans="2:30" s="8" customFormat="1">
      <c r="B15" s="189" t="s">
        <v>61</v>
      </c>
      <c r="C15" s="76">
        <v>280</v>
      </c>
      <c r="D15" s="50">
        <f>C15/C20</f>
        <v>8.3607046879665567E-2</v>
      </c>
      <c r="E15" s="76">
        <v>381</v>
      </c>
      <c r="F15" s="50">
        <f>E15/E20</f>
        <v>0.18441432720232334</v>
      </c>
      <c r="G15" s="76">
        <v>616</v>
      </c>
      <c r="H15" s="50">
        <f>G15/G20</f>
        <v>0.39896373056994816</v>
      </c>
      <c r="I15" s="76">
        <v>421</v>
      </c>
      <c r="J15" s="50">
        <f>I15/I20</f>
        <v>0.15132997843278218</v>
      </c>
      <c r="K15" s="76">
        <v>406</v>
      </c>
      <c r="L15" s="50">
        <f>K15/K20</f>
        <v>0.2304199772985244</v>
      </c>
      <c r="M15" s="51">
        <f t="shared" si="0"/>
        <v>2104</v>
      </c>
      <c r="N15" s="45">
        <f>M15/M20</f>
        <v>0.18290880639833088</v>
      </c>
      <c r="AD15" s="8" t="s">
        <v>41</v>
      </c>
    </row>
    <row r="16" spans="2:30" s="8" customFormat="1">
      <c r="B16" s="189" t="s">
        <v>62</v>
      </c>
      <c r="C16" s="76">
        <v>57</v>
      </c>
      <c r="D16" s="50">
        <f>C16/C20</f>
        <v>1.7020005971931922E-2</v>
      </c>
      <c r="E16" s="76">
        <v>10</v>
      </c>
      <c r="F16" s="50">
        <f>E16/E20</f>
        <v>4.8402710551790898E-3</v>
      </c>
      <c r="G16" s="76">
        <v>2</v>
      </c>
      <c r="H16" s="50">
        <f>G16/G20</f>
        <v>1.2953367875647669E-3</v>
      </c>
      <c r="I16" s="76">
        <v>100</v>
      </c>
      <c r="J16" s="50">
        <f>I16/I20</f>
        <v>3.5945363048166784E-2</v>
      </c>
      <c r="K16" s="76">
        <v>162</v>
      </c>
      <c r="L16" s="50">
        <f>K16/K20</f>
        <v>9.1940976163450622E-2</v>
      </c>
      <c r="M16" s="51">
        <f t="shared" si="0"/>
        <v>331</v>
      </c>
      <c r="N16" s="45">
        <f>M16/M20</f>
        <v>2.8775102147265929E-2</v>
      </c>
    </row>
    <row r="17" spans="2:30">
      <c r="B17" s="190" t="s">
        <v>105</v>
      </c>
      <c r="C17" s="76"/>
      <c r="D17" s="50">
        <f>C17/C20</f>
        <v>0</v>
      </c>
      <c r="E17" s="76">
        <v>1</v>
      </c>
      <c r="F17" s="50">
        <f>E17/E20</f>
        <v>4.8402710551790902E-4</v>
      </c>
      <c r="G17" s="76">
        <v>1</v>
      </c>
      <c r="H17" s="50">
        <f>G17/G20</f>
        <v>6.4766839378238344E-4</v>
      </c>
      <c r="I17" s="76"/>
      <c r="J17" s="50">
        <f>I17/I20</f>
        <v>0</v>
      </c>
      <c r="K17" s="76">
        <v>4</v>
      </c>
      <c r="L17" s="50">
        <f>K17/K20</f>
        <v>2.2701475595913734E-3</v>
      </c>
      <c r="M17" s="51">
        <f t="shared" si="0"/>
        <v>6</v>
      </c>
      <c r="N17" s="45">
        <f>M17/M20</f>
        <v>5.2160306007128577E-4</v>
      </c>
    </row>
    <row r="18" spans="2:30" s="8" customFormat="1">
      <c r="B18" s="189" t="s">
        <v>63</v>
      </c>
      <c r="C18" s="76">
        <v>78</v>
      </c>
      <c r="D18" s="50">
        <f>C18/C20</f>
        <v>2.3290534487906838E-2</v>
      </c>
      <c r="E18" s="76">
        <v>31</v>
      </c>
      <c r="F18" s="50">
        <f>E18/E20</f>
        <v>1.5004840271055178E-2</v>
      </c>
      <c r="G18" s="76">
        <v>16</v>
      </c>
      <c r="H18" s="50">
        <f>G18/G20</f>
        <v>1.0362694300518135E-2</v>
      </c>
      <c r="I18" s="76">
        <v>57</v>
      </c>
      <c r="J18" s="50">
        <f>I18/I20</f>
        <v>2.0488856937455068E-2</v>
      </c>
      <c r="K18" s="76">
        <v>132</v>
      </c>
      <c r="L18" s="50">
        <f>K18/K20</f>
        <v>7.4914869466515321E-2</v>
      </c>
      <c r="M18" s="51">
        <f t="shared" si="0"/>
        <v>314</v>
      </c>
      <c r="N18" s="45">
        <f>M18/M20</f>
        <v>2.7297226810397288E-2</v>
      </c>
    </row>
    <row r="19" spans="2:30" s="8" customFormat="1">
      <c r="B19" s="189" t="s">
        <v>64</v>
      </c>
      <c r="C19" s="76">
        <v>18</v>
      </c>
      <c r="D19" s="50">
        <f>C19/C20</f>
        <v>5.3747387279785008E-3</v>
      </c>
      <c r="E19" s="76">
        <v>9</v>
      </c>
      <c r="F19" s="50">
        <f>E19/E20</f>
        <v>4.3562439496611814E-3</v>
      </c>
      <c r="G19" s="76">
        <v>14</v>
      </c>
      <c r="H19" s="50">
        <f>G19/G20</f>
        <v>9.0673575129533671E-3</v>
      </c>
      <c r="I19" s="76">
        <v>16</v>
      </c>
      <c r="J19" s="50">
        <f>I19/I20</f>
        <v>5.7512580877066861E-3</v>
      </c>
      <c r="K19" s="76">
        <v>7</v>
      </c>
      <c r="L19" s="50">
        <f>K19/K20</f>
        <v>3.9727582292849034E-3</v>
      </c>
      <c r="M19" s="51">
        <f t="shared" si="0"/>
        <v>64</v>
      </c>
      <c r="N19" s="45">
        <f>M19/M20</f>
        <v>5.5637659740937146E-3</v>
      </c>
      <c r="AD19" s="8" t="s">
        <v>42</v>
      </c>
    </row>
    <row r="20" spans="2:30" s="40" customFormat="1" ht="15.75" thickBot="1">
      <c r="B20" s="70" t="s">
        <v>14</v>
      </c>
      <c r="C20" s="71">
        <f>SUM(C10:C19)</f>
        <v>3349</v>
      </c>
      <c r="D20" s="72">
        <f>C20/C20</f>
        <v>1</v>
      </c>
      <c r="E20" s="71">
        <f>SUM(E10:E19)</f>
        <v>2066</v>
      </c>
      <c r="F20" s="72">
        <f>E20/E20</f>
        <v>1</v>
      </c>
      <c r="G20" s="71">
        <f>SUM(G10:G19)</f>
        <v>1544</v>
      </c>
      <c r="H20" s="72">
        <f>G20/G20</f>
        <v>1</v>
      </c>
      <c r="I20" s="71">
        <f>SUM(I10:I19)</f>
        <v>2782</v>
      </c>
      <c r="J20" s="72">
        <f>I20/I20</f>
        <v>1</v>
      </c>
      <c r="K20" s="71">
        <f>SUM(K10:K19)</f>
        <v>1762</v>
      </c>
      <c r="L20" s="72">
        <f>K20/K20</f>
        <v>1</v>
      </c>
      <c r="M20" s="71">
        <f>SUM(M10:M19)</f>
        <v>11503</v>
      </c>
      <c r="N20" s="73">
        <f>M20/M20</f>
        <v>1</v>
      </c>
    </row>
    <row r="21" spans="2:30" ht="23.25" customHeight="1">
      <c r="B21" s="64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abSelected="1" topLeftCell="A37" zoomScale="115" zoomScaleNormal="115" workbookViewId="0">
      <selection activeCell="O58" sqref="O58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2.75">
      <c r="B2" s="149" t="s">
        <v>101</v>
      </c>
      <c r="C2" s="175"/>
      <c r="D2" s="175"/>
      <c r="E2" s="175"/>
      <c r="F2" s="175"/>
      <c r="G2" s="176"/>
      <c r="H2" s="176"/>
      <c r="I2" s="175"/>
      <c r="J2" s="175"/>
      <c r="K2" s="175"/>
      <c r="L2" s="175"/>
      <c r="M2" s="175"/>
      <c r="N2" s="177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178" t="s">
        <v>172</v>
      </c>
      <c r="C3" s="173"/>
      <c r="D3" s="173"/>
      <c r="E3" s="173"/>
      <c r="F3" s="173"/>
      <c r="G3" s="174"/>
      <c r="H3" s="174"/>
      <c r="I3" s="173"/>
      <c r="J3" s="173"/>
      <c r="K3" s="173"/>
      <c r="L3" s="173"/>
      <c r="M3" s="173"/>
      <c r="N3" s="179"/>
      <c r="Y3" s="37"/>
      <c r="Z3" s="37"/>
      <c r="AA3" s="37"/>
      <c r="AB3" s="37"/>
      <c r="AC3" s="37"/>
    </row>
    <row r="4" spans="1:29">
      <c r="B4" s="52"/>
      <c r="C4" s="242" t="s">
        <v>53</v>
      </c>
      <c r="D4" s="242"/>
      <c r="E4" s="242" t="s">
        <v>54</v>
      </c>
      <c r="F4" s="242"/>
      <c r="G4" s="242" t="s">
        <v>55</v>
      </c>
      <c r="H4" s="242"/>
      <c r="I4" s="242" t="s">
        <v>56</v>
      </c>
      <c r="J4" s="242"/>
      <c r="K4" s="242" t="s">
        <v>57</v>
      </c>
      <c r="L4" s="242"/>
      <c r="M4" s="242" t="s">
        <v>19</v>
      </c>
      <c r="N4" s="243"/>
    </row>
    <row r="5" spans="1:29">
      <c r="B5" s="52"/>
      <c r="C5" s="203" t="s">
        <v>67</v>
      </c>
      <c r="D5" s="203" t="s">
        <v>23</v>
      </c>
      <c r="E5" s="203" t="s">
        <v>67</v>
      </c>
      <c r="F5" s="203" t="s">
        <v>23</v>
      </c>
      <c r="G5" s="203" t="s">
        <v>67</v>
      </c>
      <c r="H5" s="203" t="s">
        <v>23</v>
      </c>
      <c r="I5" s="203" t="s">
        <v>67</v>
      </c>
      <c r="J5" s="203" t="s">
        <v>23</v>
      </c>
      <c r="K5" s="203" t="s">
        <v>67</v>
      </c>
      <c r="L5" s="203" t="s">
        <v>23</v>
      </c>
      <c r="M5" s="203" t="s">
        <v>67</v>
      </c>
      <c r="N5" s="204" t="s">
        <v>23</v>
      </c>
    </row>
    <row r="6" spans="1:29">
      <c r="A6" s="42"/>
      <c r="B6" s="128" t="s">
        <v>108</v>
      </c>
      <c r="C6" s="76"/>
      <c r="D6" s="46"/>
      <c r="E6" s="76"/>
      <c r="F6" s="46"/>
      <c r="G6" s="76"/>
      <c r="H6" s="46"/>
      <c r="I6" s="76">
        <v>1</v>
      </c>
      <c r="J6" s="46">
        <f>I6/$I$52</f>
        <v>2.3752969121140144E-3</v>
      </c>
      <c r="K6" s="76"/>
      <c r="L6" s="46"/>
      <c r="M6" s="247">
        <f>SUM(C6,E6,G6,I6,K6)</f>
        <v>1</v>
      </c>
      <c r="N6" s="53">
        <f>M6/$M$52</f>
        <v>4.7528517110266159E-4</v>
      </c>
      <c r="O6" s="13"/>
      <c r="P6" s="42"/>
    </row>
    <row r="7" spans="1:29">
      <c r="A7" s="42"/>
      <c r="B7" s="128" t="s">
        <v>109</v>
      </c>
      <c r="C7" s="76"/>
      <c r="D7" s="46"/>
      <c r="E7" s="76"/>
      <c r="F7" s="46"/>
      <c r="G7" s="76">
        <v>1</v>
      </c>
      <c r="H7" s="46">
        <f>G7/G52</f>
        <v>1.6233766233766235E-3</v>
      </c>
      <c r="I7" s="76">
        <v>1</v>
      </c>
      <c r="J7" s="46">
        <f>I7/$I$52</f>
        <v>2.3752969121140144E-3</v>
      </c>
      <c r="K7" s="76"/>
      <c r="L7" s="46"/>
      <c r="M7" s="247">
        <f t="shared" ref="M7:M48" si="0">SUM(C7,E7,G7,I7,K7)</f>
        <v>2</v>
      </c>
      <c r="N7" s="53">
        <f>M7/$M$52</f>
        <v>9.5057034220532319E-4</v>
      </c>
      <c r="O7" s="13"/>
      <c r="P7" s="42"/>
    </row>
    <row r="8" spans="1:29">
      <c r="A8" s="42"/>
      <c r="B8" s="128" t="s">
        <v>110</v>
      </c>
      <c r="C8" s="76"/>
      <c r="D8" s="46"/>
      <c r="E8" s="76"/>
      <c r="F8" s="46"/>
      <c r="G8" s="76">
        <v>2</v>
      </c>
      <c r="H8" s="46">
        <f>G8/G52</f>
        <v>3.246753246753247E-3</v>
      </c>
      <c r="I8" s="76">
        <v>1</v>
      </c>
      <c r="J8" s="46">
        <f>I8/$I$52</f>
        <v>2.3752969121140144E-3</v>
      </c>
      <c r="K8" s="76"/>
      <c r="L8" s="46"/>
      <c r="M8" s="247">
        <f t="shared" si="0"/>
        <v>3</v>
      </c>
      <c r="N8" s="53">
        <f>M8/$M$52</f>
        <v>1.4258555133079848E-3</v>
      </c>
      <c r="O8" s="13"/>
      <c r="P8" s="42"/>
    </row>
    <row r="9" spans="1:29">
      <c r="A9" s="42"/>
      <c r="B9" s="128" t="s">
        <v>164</v>
      </c>
      <c r="C9" s="76">
        <v>1</v>
      </c>
      <c r="D9" s="46">
        <f>C9/$C$52</f>
        <v>3.5714285714285713E-3</v>
      </c>
      <c r="E9" s="76"/>
      <c r="F9" s="46"/>
      <c r="G9" s="76"/>
      <c r="H9" s="46"/>
      <c r="I9" s="76"/>
      <c r="J9" s="46"/>
      <c r="K9" s="76"/>
      <c r="L9" s="46"/>
      <c r="M9" s="247">
        <f t="shared" si="0"/>
        <v>1</v>
      </c>
      <c r="N9" s="53">
        <f>M9/$M$52</f>
        <v>4.7528517110266159E-4</v>
      </c>
      <c r="O9" s="13"/>
      <c r="P9" s="42"/>
    </row>
    <row r="10" spans="1:29">
      <c r="A10" s="42"/>
      <c r="B10" s="128" t="s">
        <v>159</v>
      </c>
      <c r="C10" s="76">
        <v>1</v>
      </c>
      <c r="D10" s="46">
        <f>C10/$C$52</f>
        <v>3.5714285714285713E-3</v>
      </c>
      <c r="E10" s="76"/>
      <c r="F10" s="46"/>
      <c r="G10" s="76"/>
      <c r="H10" s="46"/>
      <c r="I10" s="76"/>
      <c r="J10" s="46"/>
      <c r="K10" s="76"/>
      <c r="L10" s="46"/>
      <c r="M10" s="247">
        <f t="shared" si="0"/>
        <v>1</v>
      </c>
      <c r="N10" s="53">
        <f>M10/$M$52</f>
        <v>4.7528517110266159E-4</v>
      </c>
      <c r="O10" s="13"/>
      <c r="P10" s="42"/>
    </row>
    <row r="11" spans="1:29">
      <c r="A11" s="42"/>
      <c r="B11" s="128" t="s">
        <v>111</v>
      </c>
      <c r="C11" s="76">
        <v>49</v>
      </c>
      <c r="D11" s="46">
        <f>C11/$C$52</f>
        <v>0.17499999999999999</v>
      </c>
      <c r="E11" s="76">
        <v>120</v>
      </c>
      <c r="F11" s="46">
        <f>E11/E52</f>
        <v>0.31496062992125984</v>
      </c>
      <c r="G11" s="76">
        <v>333</v>
      </c>
      <c r="H11" s="46">
        <f>G11/G52</f>
        <v>0.54058441558441561</v>
      </c>
      <c r="I11" s="76">
        <v>79</v>
      </c>
      <c r="J11" s="46">
        <f>I11/$I$52</f>
        <v>0.18764845605700711</v>
      </c>
      <c r="K11" s="76">
        <v>118</v>
      </c>
      <c r="L11" s="46">
        <f>K11/$K$52</f>
        <v>0.29064039408866993</v>
      </c>
      <c r="M11" s="247">
        <f t="shared" si="0"/>
        <v>699</v>
      </c>
      <c r="N11" s="53">
        <f>M11/$M$52</f>
        <v>0.33222433460076045</v>
      </c>
      <c r="O11" s="13"/>
      <c r="P11" s="42"/>
    </row>
    <row r="12" spans="1:29">
      <c r="A12" s="42"/>
      <c r="B12" s="128" t="s">
        <v>112</v>
      </c>
      <c r="C12" s="76"/>
      <c r="D12" s="46"/>
      <c r="E12" s="76"/>
      <c r="F12" s="46"/>
      <c r="G12" s="76"/>
      <c r="H12" s="46"/>
      <c r="I12" s="76">
        <v>1</v>
      </c>
      <c r="J12" s="46">
        <f>I12/$I$52</f>
        <v>2.3752969121140144E-3</v>
      </c>
      <c r="K12" s="76">
        <v>1</v>
      </c>
      <c r="L12" s="46">
        <f>K12/$K$52</f>
        <v>2.4630541871921183E-3</v>
      </c>
      <c r="M12" s="247">
        <f t="shared" si="0"/>
        <v>2</v>
      </c>
      <c r="N12" s="53">
        <f>M12/$M$52</f>
        <v>9.5057034220532319E-4</v>
      </c>
      <c r="O12" s="13"/>
      <c r="P12" s="42"/>
    </row>
    <row r="13" spans="1:29">
      <c r="A13" s="42"/>
      <c r="B13" s="128" t="s">
        <v>113</v>
      </c>
      <c r="C13" s="76"/>
      <c r="D13" s="46"/>
      <c r="E13" s="76"/>
      <c r="F13" s="46"/>
      <c r="G13" s="76"/>
      <c r="H13" s="46"/>
      <c r="I13" s="76"/>
      <c r="J13" s="46"/>
      <c r="K13" s="76">
        <v>2</v>
      </c>
      <c r="L13" s="46">
        <f>K13/$K$52</f>
        <v>4.9261083743842365E-3</v>
      </c>
      <c r="M13" s="247">
        <f t="shared" si="0"/>
        <v>2</v>
      </c>
      <c r="N13" s="53">
        <f>M13/$M$52</f>
        <v>9.5057034220532319E-4</v>
      </c>
      <c r="O13" s="13"/>
      <c r="P13" s="42"/>
    </row>
    <row r="14" spans="1:29">
      <c r="A14" s="42"/>
      <c r="B14" s="128" t="s">
        <v>114</v>
      </c>
      <c r="C14" s="76">
        <v>3</v>
      </c>
      <c r="D14" s="46">
        <f t="shared" ref="D14:D15" si="1">C14/$C$52</f>
        <v>1.0714285714285714E-2</v>
      </c>
      <c r="E14" s="76">
        <v>4</v>
      </c>
      <c r="F14" s="46">
        <f>E14/E52</f>
        <v>1.0498687664041995E-2</v>
      </c>
      <c r="G14" s="76">
        <v>16</v>
      </c>
      <c r="H14" s="46">
        <f>G14/G52</f>
        <v>2.5974025974025976E-2</v>
      </c>
      <c r="I14" s="76">
        <v>9</v>
      </c>
      <c r="J14" s="46">
        <f>I14/$I$52</f>
        <v>2.1377672209026127E-2</v>
      </c>
      <c r="K14" s="76">
        <v>5</v>
      </c>
      <c r="L14" s="46">
        <f>K14/$K$52</f>
        <v>1.2315270935960592E-2</v>
      </c>
      <c r="M14" s="247">
        <f t="shared" si="0"/>
        <v>37</v>
      </c>
      <c r="N14" s="53">
        <f>M14/$M$52</f>
        <v>1.758555133079848E-2</v>
      </c>
      <c r="O14" s="13"/>
      <c r="P14" s="42"/>
    </row>
    <row r="15" spans="1:29">
      <c r="A15" s="42"/>
      <c r="B15" s="128" t="s">
        <v>115</v>
      </c>
      <c r="C15" s="76">
        <v>2</v>
      </c>
      <c r="D15" s="46">
        <f t="shared" si="1"/>
        <v>7.1428571428571426E-3</v>
      </c>
      <c r="E15" s="76">
        <v>1</v>
      </c>
      <c r="F15" s="46">
        <f>E15/E52</f>
        <v>2.6246719160104987E-3</v>
      </c>
      <c r="G15" s="76">
        <v>2</v>
      </c>
      <c r="H15" s="46">
        <f>G15/G52</f>
        <v>3.246753246753247E-3</v>
      </c>
      <c r="I15" s="76">
        <v>1</v>
      </c>
      <c r="J15" s="46">
        <f>I15/$I$52</f>
        <v>2.3752969121140144E-3</v>
      </c>
      <c r="K15" s="76">
        <v>2</v>
      </c>
      <c r="L15" s="46">
        <f>K15/$K$52</f>
        <v>4.9261083743842365E-3</v>
      </c>
      <c r="M15" s="247">
        <f t="shared" si="0"/>
        <v>8</v>
      </c>
      <c r="N15" s="53">
        <f>M15/$M$52</f>
        <v>3.8022813688212928E-3</v>
      </c>
      <c r="O15" s="13"/>
      <c r="P15" s="42"/>
    </row>
    <row r="16" spans="1:29">
      <c r="A16" s="42"/>
      <c r="B16" s="128" t="s">
        <v>116</v>
      </c>
      <c r="C16" s="76">
        <v>1</v>
      </c>
      <c r="D16" s="46">
        <f>C16/$C$52</f>
        <v>3.5714285714285713E-3</v>
      </c>
      <c r="E16" s="76">
        <v>2</v>
      </c>
      <c r="F16" s="46">
        <f>E16/E52</f>
        <v>5.2493438320209973E-3</v>
      </c>
      <c r="G16" s="76"/>
      <c r="H16" s="46">
        <f>G16/G52</f>
        <v>0</v>
      </c>
      <c r="I16" s="76"/>
      <c r="J16" s="46"/>
      <c r="K16" s="76"/>
      <c r="L16" s="46"/>
      <c r="M16" s="247">
        <f t="shared" si="0"/>
        <v>3</v>
      </c>
      <c r="N16" s="53">
        <f>M16/$M$52</f>
        <v>1.4258555133079848E-3</v>
      </c>
      <c r="O16" s="13"/>
      <c r="P16" s="42"/>
    </row>
    <row r="17" spans="1:16">
      <c r="A17" s="42"/>
      <c r="B17" s="128" t="s">
        <v>117</v>
      </c>
      <c r="C17" s="76"/>
      <c r="D17" s="46"/>
      <c r="E17" s="76"/>
      <c r="F17" s="46"/>
      <c r="G17" s="76"/>
      <c r="H17" s="46">
        <f>G17/G52</f>
        <v>0</v>
      </c>
      <c r="I17" s="76">
        <v>2</v>
      </c>
      <c r="J17" s="46">
        <f>I17/$I$52</f>
        <v>4.7505938242280287E-3</v>
      </c>
      <c r="K17" s="76"/>
      <c r="L17" s="46"/>
      <c r="M17" s="247">
        <f t="shared" si="0"/>
        <v>2</v>
      </c>
      <c r="N17" s="53">
        <f>M17/$M$52</f>
        <v>9.5057034220532319E-4</v>
      </c>
      <c r="O17" s="13"/>
      <c r="P17" s="42"/>
    </row>
    <row r="18" spans="1:16">
      <c r="A18" s="42"/>
      <c r="B18" s="128" t="s">
        <v>118</v>
      </c>
      <c r="C18" s="76">
        <v>2</v>
      </c>
      <c r="D18" s="46">
        <f>C18/$C$52</f>
        <v>7.1428571428571426E-3</v>
      </c>
      <c r="E18" s="76">
        <v>2</v>
      </c>
      <c r="F18" s="46">
        <f>E18/E52</f>
        <v>5.2493438320209973E-3</v>
      </c>
      <c r="G18" s="76">
        <v>1</v>
      </c>
      <c r="H18" s="46">
        <f>G18/G52</f>
        <v>1.6233766233766235E-3</v>
      </c>
      <c r="I18" s="76">
        <v>2</v>
      </c>
      <c r="J18" s="46">
        <f>I18/$I$52</f>
        <v>4.7505938242280287E-3</v>
      </c>
      <c r="K18" s="76"/>
      <c r="L18" s="46"/>
      <c r="M18" s="247">
        <f t="shared" si="0"/>
        <v>7</v>
      </c>
      <c r="N18" s="53">
        <f>M18/$M$52</f>
        <v>3.326996197718631E-3</v>
      </c>
      <c r="O18" s="13"/>
      <c r="P18" s="42"/>
    </row>
    <row r="19" spans="1:16">
      <c r="A19" s="42"/>
      <c r="B19" s="128" t="s">
        <v>119</v>
      </c>
      <c r="C19" s="76"/>
      <c r="D19" s="46"/>
      <c r="E19" s="76"/>
      <c r="F19" s="46"/>
      <c r="G19" s="76">
        <v>1</v>
      </c>
      <c r="H19" s="46">
        <f>G19/G52</f>
        <v>1.6233766233766235E-3</v>
      </c>
      <c r="I19" s="76"/>
      <c r="J19" s="46"/>
      <c r="K19" s="76">
        <v>2</v>
      </c>
      <c r="L19" s="46">
        <f>K19/$K$52</f>
        <v>4.9261083743842365E-3</v>
      </c>
      <c r="M19" s="247">
        <f t="shared" si="0"/>
        <v>3</v>
      </c>
      <c r="N19" s="53">
        <f>M19/$M$52</f>
        <v>1.4258555133079848E-3</v>
      </c>
      <c r="O19" s="13"/>
      <c r="P19" s="42"/>
    </row>
    <row r="20" spans="1:16">
      <c r="A20" s="42"/>
      <c r="B20" s="128" t="s">
        <v>120</v>
      </c>
      <c r="C20" s="76">
        <v>4</v>
      </c>
      <c r="D20" s="46">
        <f>C20/$C$52</f>
        <v>1.4285714285714285E-2</v>
      </c>
      <c r="E20" s="76">
        <v>1</v>
      </c>
      <c r="F20" s="46">
        <f>E20/E52</f>
        <v>2.6246719160104987E-3</v>
      </c>
      <c r="G20" s="76"/>
      <c r="H20" s="46"/>
      <c r="I20" s="76">
        <v>4</v>
      </c>
      <c r="J20" s="46">
        <f>I20/$I$52</f>
        <v>9.5011876484560574E-3</v>
      </c>
      <c r="K20" s="76"/>
      <c r="L20" s="46"/>
      <c r="M20" s="247">
        <f t="shared" si="0"/>
        <v>9</v>
      </c>
      <c r="N20" s="53">
        <f>M20/$M$52</f>
        <v>4.2775665399239545E-3</v>
      </c>
      <c r="O20" s="13"/>
      <c r="P20" s="42"/>
    </row>
    <row r="21" spans="1:16">
      <c r="A21" s="42"/>
      <c r="B21" s="128" t="s">
        <v>121</v>
      </c>
      <c r="C21" s="76"/>
      <c r="D21" s="46"/>
      <c r="E21" s="76">
        <v>24</v>
      </c>
      <c r="F21" s="46">
        <f>E21/E52</f>
        <v>6.2992125984251968E-2</v>
      </c>
      <c r="G21" s="76">
        <v>21</v>
      </c>
      <c r="H21" s="46">
        <f>G21/G52</f>
        <v>3.4090909090909088E-2</v>
      </c>
      <c r="I21" s="76">
        <v>1</v>
      </c>
      <c r="J21" s="46">
        <f>I21/$I$52</f>
        <v>2.3752969121140144E-3</v>
      </c>
      <c r="K21" s="76">
        <v>4</v>
      </c>
      <c r="L21" s="46">
        <f>K21/$K$52</f>
        <v>9.852216748768473E-3</v>
      </c>
      <c r="M21" s="247">
        <f t="shared" si="0"/>
        <v>50</v>
      </c>
      <c r="N21" s="53">
        <f>M21/$M$52</f>
        <v>2.3764258555133078E-2</v>
      </c>
      <c r="O21" s="13"/>
      <c r="P21" s="42"/>
    </row>
    <row r="22" spans="1:16">
      <c r="A22" s="42"/>
      <c r="B22" s="128" t="s">
        <v>122</v>
      </c>
      <c r="C22" s="76">
        <v>4</v>
      </c>
      <c r="D22" s="46">
        <f>C22/$C$52</f>
        <v>1.4285714285714285E-2</v>
      </c>
      <c r="E22" s="76">
        <v>2</v>
      </c>
      <c r="F22" s="46">
        <f>E22/E52</f>
        <v>5.2493438320209973E-3</v>
      </c>
      <c r="G22" s="76">
        <v>2</v>
      </c>
      <c r="H22" s="46">
        <f>G22/G52</f>
        <v>3.246753246753247E-3</v>
      </c>
      <c r="I22" s="76"/>
      <c r="J22" s="46"/>
      <c r="K22" s="76">
        <v>2</v>
      </c>
      <c r="L22" s="46">
        <f>K22/$K$52</f>
        <v>4.9261083743842365E-3</v>
      </c>
      <c r="M22" s="247">
        <f t="shared" si="0"/>
        <v>10</v>
      </c>
      <c r="N22" s="53">
        <f>M22/$M$52</f>
        <v>4.7528517110266158E-3</v>
      </c>
      <c r="O22" s="13"/>
      <c r="P22" s="42"/>
    </row>
    <row r="23" spans="1:16">
      <c r="A23" s="42"/>
      <c r="B23" s="128" t="s">
        <v>123</v>
      </c>
      <c r="C23" s="76">
        <v>3</v>
      </c>
      <c r="D23" s="46">
        <f>C23/$C$52</f>
        <v>1.0714285714285714E-2</v>
      </c>
      <c r="E23" s="76">
        <v>3</v>
      </c>
      <c r="F23" s="46">
        <f>E23/$C$52</f>
        <v>1.0714285714285714E-2</v>
      </c>
      <c r="G23" s="76">
        <v>5</v>
      </c>
      <c r="H23" s="46">
        <f>G23/G52</f>
        <v>8.1168831168831161E-3</v>
      </c>
      <c r="I23" s="76">
        <v>12</v>
      </c>
      <c r="J23" s="46">
        <f>I23/$I$52</f>
        <v>2.8503562945368172E-2</v>
      </c>
      <c r="K23" s="76">
        <v>6</v>
      </c>
      <c r="L23" s="46">
        <f>K23/$K$52</f>
        <v>1.4778325123152709E-2</v>
      </c>
      <c r="M23" s="247">
        <f t="shared" si="0"/>
        <v>29</v>
      </c>
      <c r="N23" s="53">
        <f>M23/$M$52</f>
        <v>1.3783269961977186E-2</v>
      </c>
      <c r="O23" s="13"/>
      <c r="P23" s="42"/>
    </row>
    <row r="24" spans="1:16">
      <c r="A24" s="42"/>
      <c r="B24" s="128" t="s">
        <v>124</v>
      </c>
      <c r="C24" s="76">
        <v>114</v>
      </c>
      <c r="D24" s="46">
        <f>C24/$C$52</f>
        <v>0.40714285714285714</v>
      </c>
      <c r="E24" s="76">
        <v>87</v>
      </c>
      <c r="F24" s="46">
        <f>E24/$C$52</f>
        <v>0.31071428571428572</v>
      </c>
      <c r="G24" s="76">
        <v>72</v>
      </c>
      <c r="H24" s="46">
        <f>G24/G52</f>
        <v>0.11688311688311688</v>
      </c>
      <c r="I24" s="76">
        <v>137</v>
      </c>
      <c r="J24" s="46">
        <f>I24/$I$52</f>
        <v>0.32541567695961993</v>
      </c>
      <c r="K24" s="76">
        <v>107</v>
      </c>
      <c r="L24" s="46">
        <f>K24/$K$52</f>
        <v>0.26354679802955666</v>
      </c>
      <c r="M24" s="247">
        <f t="shared" si="0"/>
        <v>517</v>
      </c>
      <c r="N24" s="53">
        <f>M24/$M$52</f>
        <v>0.24572243346007605</v>
      </c>
      <c r="O24" s="13"/>
      <c r="P24" s="42"/>
    </row>
    <row r="25" spans="1:16">
      <c r="A25" s="42"/>
      <c r="B25" s="128" t="s">
        <v>125</v>
      </c>
      <c r="C25" s="76"/>
      <c r="D25" s="46"/>
      <c r="E25" s="76">
        <v>5</v>
      </c>
      <c r="F25" s="46">
        <f>E25/$C$52</f>
        <v>1.7857142857142856E-2</v>
      </c>
      <c r="G25" s="76">
        <v>6</v>
      </c>
      <c r="H25" s="46">
        <f>G25/G52</f>
        <v>9.74025974025974E-3</v>
      </c>
      <c r="I25" s="76">
        <v>4</v>
      </c>
      <c r="J25" s="46">
        <f>I25/$I$52</f>
        <v>9.5011876484560574E-3</v>
      </c>
      <c r="K25" s="76">
        <v>9</v>
      </c>
      <c r="L25" s="46">
        <f>K25/$K$52</f>
        <v>2.2167487684729065E-2</v>
      </c>
      <c r="M25" s="247">
        <f t="shared" si="0"/>
        <v>24</v>
      </c>
      <c r="N25" s="53">
        <f>M25/$M$52</f>
        <v>1.1406844106463879E-2</v>
      </c>
      <c r="O25" s="13"/>
      <c r="P25" s="42"/>
    </row>
    <row r="26" spans="1:16">
      <c r="A26" s="42"/>
      <c r="B26" s="128" t="s">
        <v>126</v>
      </c>
      <c r="C26" s="76">
        <v>1</v>
      </c>
      <c r="D26" s="46">
        <f>C26/$C$52</f>
        <v>3.5714285714285713E-3</v>
      </c>
      <c r="E26" s="76"/>
      <c r="F26" s="46"/>
      <c r="G26" s="76"/>
      <c r="H26" s="46"/>
      <c r="I26" s="76"/>
      <c r="J26" s="46"/>
      <c r="K26" s="76"/>
      <c r="L26" s="46"/>
      <c r="M26" s="247">
        <f t="shared" si="0"/>
        <v>1</v>
      </c>
      <c r="N26" s="53">
        <f>M26/$M$52</f>
        <v>4.7528517110266159E-4</v>
      </c>
      <c r="O26" s="13"/>
      <c r="P26" s="42"/>
    </row>
    <row r="27" spans="1:16">
      <c r="A27" s="42"/>
      <c r="B27" s="128" t="s">
        <v>127</v>
      </c>
      <c r="C27" s="76"/>
      <c r="D27" s="46"/>
      <c r="E27" s="76">
        <v>2</v>
      </c>
      <c r="F27" s="46">
        <f>E27/$C$52</f>
        <v>7.1428571428571426E-3</v>
      </c>
      <c r="G27" s="76">
        <v>1</v>
      </c>
      <c r="H27" s="46">
        <f>G27/G52</f>
        <v>1.6233766233766235E-3</v>
      </c>
      <c r="I27" s="76">
        <v>2</v>
      </c>
      <c r="J27" s="46">
        <f>I27/$I$52</f>
        <v>4.7505938242280287E-3</v>
      </c>
      <c r="K27" s="76">
        <v>3</v>
      </c>
      <c r="L27" s="46">
        <f>K27/$K$52</f>
        <v>7.3891625615763543E-3</v>
      </c>
      <c r="M27" s="247">
        <f t="shared" si="0"/>
        <v>8</v>
      </c>
      <c r="N27" s="53">
        <f>M27/$M$52</f>
        <v>3.8022813688212928E-3</v>
      </c>
      <c r="O27" s="13"/>
      <c r="P27" s="42"/>
    </row>
    <row r="28" spans="1:16">
      <c r="A28" s="42"/>
      <c r="B28" s="128" t="s">
        <v>128</v>
      </c>
      <c r="C28" s="76">
        <v>2</v>
      </c>
      <c r="D28" s="46">
        <f>C28/$C$52</f>
        <v>7.1428571428571426E-3</v>
      </c>
      <c r="E28" s="76">
        <v>1</v>
      </c>
      <c r="F28" s="46">
        <f>E28/$C$52</f>
        <v>3.5714285714285713E-3</v>
      </c>
      <c r="G28" s="76"/>
      <c r="H28" s="46"/>
      <c r="I28" s="76">
        <v>4</v>
      </c>
      <c r="J28" s="46">
        <f>I28/$I$52</f>
        <v>9.5011876484560574E-3</v>
      </c>
      <c r="K28" s="76"/>
      <c r="L28" s="46"/>
      <c r="M28" s="247">
        <f t="shared" si="0"/>
        <v>7</v>
      </c>
      <c r="N28" s="53">
        <f>M28/$M$52</f>
        <v>3.326996197718631E-3</v>
      </c>
      <c r="O28" s="13"/>
      <c r="P28" s="42"/>
    </row>
    <row r="29" spans="1:16">
      <c r="A29" s="42"/>
      <c r="B29" s="128" t="s">
        <v>129</v>
      </c>
      <c r="C29" s="76"/>
      <c r="D29" s="46"/>
      <c r="E29" s="76"/>
      <c r="F29" s="46"/>
      <c r="G29" s="76"/>
      <c r="H29" s="46"/>
      <c r="I29" s="76">
        <v>1</v>
      </c>
      <c r="J29" s="46">
        <f>I29/$I$52</f>
        <v>2.3752969121140144E-3</v>
      </c>
      <c r="K29" s="76"/>
      <c r="L29" s="46"/>
      <c r="M29" s="247">
        <f t="shared" si="0"/>
        <v>1</v>
      </c>
      <c r="N29" s="53">
        <f>M29/$M$52</f>
        <v>4.7528517110266159E-4</v>
      </c>
      <c r="O29" s="13"/>
      <c r="P29" s="42"/>
    </row>
    <row r="30" spans="1:16">
      <c r="A30" s="42"/>
      <c r="B30" s="128" t="s">
        <v>130</v>
      </c>
      <c r="C30" s="76"/>
      <c r="D30" s="46"/>
      <c r="E30" s="76"/>
      <c r="F30" s="46"/>
      <c r="G30" s="76"/>
      <c r="H30" s="46"/>
      <c r="I30" s="76">
        <v>1</v>
      </c>
      <c r="J30" s="46">
        <f>I30/$I$52</f>
        <v>2.3752969121140144E-3</v>
      </c>
      <c r="K30" s="76"/>
      <c r="L30" s="46"/>
      <c r="M30" s="247">
        <f t="shared" si="0"/>
        <v>1</v>
      </c>
      <c r="N30" s="53">
        <f>M30/$M$52</f>
        <v>4.7528517110266159E-4</v>
      </c>
      <c r="O30" s="13"/>
      <c r="P30" s="42"/>
    </row>
    <row r="31" spans="1:16">
      <c r="A31" s="42"/>
      <c r="B31" s="128" t="s">
        <v>131</v>
      </c>
      <c r="C31" s="76">
        <v>4</v>
      </c>
      <c r="D31" s="46">
        <f t="shared" ref="D31:D32" si="2">C31/$C$52</f>
        <v>1.4285714285714285E-2</v>
      </c>
      <c r="E31" s="76">
        <v>7</v>
      </c>
      <c r="F31" s="46">
        <f t="shared" ref="F29:F31" si="3">E31/$C$52</f>
        <v>2.5000000000000001E-2</v>
      </c>
      <c r="G31" s="76">
        <v>8</v>
      </c>
      <c r="H31" s="46">
        <f>G31/G52</f>
        <v>1.2987012987012988E-2</v>
      </c>
      <c r="I31" s="76">
        <v>13</v>
      </c>
      <c r="J31" s="46">
        <f>I31/$I$52</f>
        <v>3.0878859857482184E-2</v>
      </c>
      <c r="K31" s="76">
        <v>6</v>
      </c>
      <c r="L31" s="46">
        <f>K31/$K$52</f>
        <v>1.4778325123152709E-2</v>
      </c>
      <c r="M31" s="247">
        <f t="shared" si="0"/>
        <v>38</v>
      </c>
      <c r="N31" s="53">
        <f>M31/$M$52</f>
        <v>1.8060836501901139E-2</v>
      </c>
      <c r="O31" s="13"/>
      <c r="P31" s="42"/>
    </row>
    <row r="32" spans="1:16">
      <c r="A32" s="42"/>
      <c r="B32" s="128" t="s">
        <v>158</v>
      </c>
      <c r="C32" s="76">
        <v>2</v>
      </c>
      <c r="D32" s="46">
        <f t="shared" si="2"/>
        <v>7.1428571428571426E-3</v>
      </c>
      <c r="E32" s="76"/>
      <c r="F32" s="46"/>
      <c r="G32" s="76"/>
      <c r="H32" s="46"/>
      <c r="I32" s="76"/>
      <c r="J32" s="46"/>
      <c r="K32" s="76"/>
      <c r="L32" s="46"/>
      <c r="M32" s="247">
        <f t="shared" si="0"/>
        <v>2</v>
      </c>
      <c r="N32" s="53">
        <f>M32/$M$52</f>
        <v>9.5057034220532319E-4</v>
      </c>
      <c r="O32" s="13"/>
      <c r="P32" s="42"/>
    </row>
    <row r="33" spans="1:16">
      <c r="A33" s="42"/>
      <c r="B33" s="128" t="s">
        <v>132</v>
      </c>
      <c r="C33" s="76">
        <v>5</v>
      </c>
      <c r="D33" s="46">
        <f>C33/$C$52</f>
        <v>1.7857142857142856E-2</v>
      </c>
      <c r="E33" s="76">
        <v>8</v>
      </c>
      <c r="F33" s="46">
        <f>E33/$C$52</f>
        <v>2.8571428571428571E-2</v>
      </c>
      <c r="G33" s="76">
        <v>23</v>
      </c>
      <c r="H33" s="46">
        <f>G33/G52</f>
        <v>3.7337662337662336E-2</v>
      </c>
      <c r="I33" s="76">
        <v>3</v>
      </c>
      <c r="J33" s="46">
        <f>I33/$I$52</f>
        <v>7.1258907363420431E-3</v>
      </c>
      <c r="K33" s="76">
        <v>7</v>
      </c>
      <c r="L33" s="46">
        <f>K33/$K$52</f>
        <v>1.7241379310344827E-2</v>
      </c>
      <c r="M33" s="247">
        <f t="shared" si="0"/>
        <v>46</v>
      </c>
      <c r="N33" s="53">
        <f>M33/$M$52</f>
        <v>2.1863117870722433E-2</v>
      </c>
      <c r="O33" s="13"/>
      <c r="P33" s="42"/>
    </row>
    <row r="34" spans="1:16">
      <c r="A34" s="42"/>
      <c r="B34" s="128" t="s">
        <v>133</v>
      </c>
      <c r="C34" s="76"/>
      <c r="D34" s="46"/>
      <c r="E34" s="76"/>
      <c r="F34" s="46"/>
      <c r="G34" s="76"/>
      <c r="H34" s="46"/>
      <c r="I34" s="76">
        <v>1</v>
      </c>
      <c r="J34" s="46">
        <f>I34/$I$52</f>
        <v>2.3752969121140144E-3</v>
      </c>
      <c r="K34" s="76"/>
      <c r="L34" s="46"/>
      <c r="M34" s="247">
        <f t="shared" si="0"/>
        <v>1</v>
      </c>
      <c r="N34" s="53">
        <f>M34/$M$52</f>
        <v>4.7528517110266159E-4</v>
      </c>
      <c r="O34" s="13"/>
      <c r="P34" s="42"/>
    </row>
    <row r="35" spans="1:16">
      <c r="A35" s="42"/>
      <c r="B35" s="128" t="s">
        <v>134</v>
      </c>
      <c r="C35" s="76">
        <v>3</v>
      </c>
      <c r="D35" s="46">
        <f>C35/$C$52</f>
        <v>1.0714285714285714E-2</v>
      </c>
      <c r="E35" s="76"/>
      <c r="F35" s="46"/>
      <c r="G35" s="76">
        <v>1</v>
      </c>
      <c r="H35" s="46">
        <f>G35/G52</f>
        <v>1.6233766233766235E-3</v>
      </c>
      <c r="I35" s="76">
        <v>1</v>
      </c>
      <c r="J35" s="46">
        <f>I35/$I$52</f>
        <v>2.3752969121140144E-3</v>
      </c>
      <c r="K35" s="76"/>
      <c r="L35" s="46"/>
      <c r="M35" s="247">
        <f t="shared" si="0"/>
        <v>5</v>
      </c>
      <c r="N35" s="53">
        <f>M35/$M$52</f>
        <v>2.3764258555133079E-3</v>
      </c>
      <c r="O35" s="13"/>
      <c r="P35" s="42"/>
    </row>
    <row r="36" spans="1:16">
      <c r="A36" s="42"/>
      <c r="B36" s="128" t="s">
        <v>135</v>
      </c>
      <c r="C36" s="76"/>
      <c r="D36" s="46"/>
      <c r="E36" s="76">
        <v>1</v>
      </c>
      <c r="F36" s="46">
        <f>E36/$C$52</f>
        <v>3.5714285714285713E-3</v>
      </c>
      <c r="G36" s="76">
        <v>2</v>
      </c>
      <c r="H36" s="46">
        <f>G36/G52</f>
        <v>3.246753246753247E-3</v>
      </c>
      <c r="I36" s="76">
        <v>1</v>
      </c>
      <c r="J36" s="46">
        <f>I36/$I$52</f>
        <v>2.3752969121140144E-3</v>
      </c>
      <c r="K36" s="76">
        <v>1</v>
      </c>
      <c r="L36" s="46">
        <f>K36/$K$52</f>
        <v>2.4630541871921183E-3</v>
      </c>
      <c r="M36" s="247">
        <f t="shared" si="0"/>
        <v>5</v>
      </c>
      <c r="N36" s="53">
        <f>M36/$M$52</f>
        <v>2.3764258555133079E-3</v>
      </c>
      <c r="O36" s="13"/>
      <c r="P36" s="42"/>
    </row>
    <row r="37" spans="1:16">
      <c r="A37" s="42"/>
      <c r="B37" s="128" t="s">
        <v>136</v>
      </c>
      <c r="C37" s="76"/>
      <c r="D37" s="46"/>
      <c r="E37" s="76"/>
      <c r="F37" s="46"/>
      <c r="G37" s="76"/>
      <c r="H37" s="46"/>
      <c r="I37" s="76"/>
      <c r="J37" s="46"/>
      <c r="K37" s="76">
        <v>1</v>
      </c>
      <c r="L37" s="46">
        <f>K37/$K$52</f>
        <v>2.4630541871921183E-3</v>
      </c>
      <c r="M37" s="247">
        <f t="shared" si="0"/>
        <v>1</v>
      </c>
      <c r="N37" s="53">
        <f>M37/$M$52</f>
        <v>4.7528517110266159E-4</v>
      </c>
      <c r="O37" s="13"/>
      <c r="P37" s="42"/>
    </row>
    <row r="38" spans="1:16">
      <c r="A38" s="42"/>
      <c r="B38" s="128" t="s">
        <v>165</v>
      </c>
      <c r="C38" s="76"/>
      <c r="D38" s="46"/>
      <c r="E38" s="76"/>
      <c r="F38" s="46"/>
      <c r="G38" s="76"/>
      <c r="H38" s="46"/>
      <c r="I38" s="76">
        <v>1</v>
      </c>
      <c r="J38" s="46">
        <f>I38/$I$52</f>
        <v>2.3752969121140144E-3</v>
      </c>
      <c r="K38" s="76"/>
      <c r="L38" s="46"/>
      <c r="M38" s="247">
        <f t="shared" si="0"/>
        <v>1</v>
      </c>
      <c r="N38" s="53">
        <f>M38/$M$52</f>
        <v>4.7528517110266159E-4</v>
      </c>
      <c r="O38" s="13"/>
      <c r="P38" s="42"/>
    </row>
    <row r="39" spans="1:16">
      <c r="A39" s="42"/>
      <c r="B39" s="128" t="s">
        <v>137</v>
      </c>
      <c r="C39" s="76">
        <v>6</v>
      </c>
      <c r="D39" s="46">
        <f>C39/$C$52</f>
        <v>2.1428571428571429E-2</v>
      </c>
      <c r="E39" s="76">
        <v>15</v>
      </c>
      <c r="F39" s="46">
        <f>E39/$C$52</f>
        <v>5.3571428571428568E-2</v>
      </c>
      <c r="G39" s="76">
        <v>15</v>
      </c>
      <c r="H39" s="46">
        <f>G39/G52</f>
        <v>2.4350649350649352E-2</v>
      </c>
      <c r="I39" s="76">
        <v>25</v>
      </c>
      <c r="J39" s="46">
        <f>I39/$I$52</f>
        <v>5.9382422802850353E-2</v>
      </c>
      <c r="K39" s="76">
        <v>13</v>
      </c>
      <c r="L39" s="46">
        <f>K39/$K$52</f>
        <v>3.2019704433497539E-2</v>
      </c>
      <c r="M39" s="247">
        <f t="shared" si="0"/>
        <v>74</v>
      </c>
      <c r="N39" s="53">
        <f>M39/$M$52</f>
        <v>3.517110266159696E-2</v>
      </c>
      <c r="O39" s="13"/>
      <c r="P39" s="42"/>
    </row>
    <row r="40" spans="1:16">
      <c r="A40" s="42"/>
      <c r="B40" s="128" t="s">
        <v>138</v>
      </c>
      <c r="C40" s="76">
        <v>1</v>
      </c>
      <c r="D40" s="46">
        <f t="shared" ref="D40:D41" si="4">C40/$C$52</f>
        <v>3.5714285714285713E-3</v>
      </c>
      <c r="E40" s="76">
        <v>1</v>
      </c>
      <c r="F40" s="46">
        <f t="shared" ref="F40:F41" si="5">E40/$C$52</f>
        <v>3.5714285714285713E-3</v>
      </c>
      <c r="G40" s="76">
        <v>1</v>
      </c>
      <c r="H40" s="46">
        <f>G40/G52</f>
        <v>1.6233766233766235E-3</v>
      </c>
      <c r="I40" s="76">
        <v>2</v>
      </c>
      <c r="J40" s="46">
        <f>I40/$I$52</f>
        <v>4.7505938242280287E-3</v>
      </c>
      <c r="K40" s="76">
        <v>1</v>
      </c>
      <c r="L40" s="46">
        <f>K40/$K$52</f>
        <v>2.4630541871921183E-3</v>
      </c>
      <c r="M40" s="247">
        <f t="shared" si="0"/>
        <v>6</v>
      </c>
      <c r="N40" s="53">
        <f>M40/$M$52</f>
        <v>2.8517110266159697E-3</v>
      </c>
      <c r="O40" s="13"/>
      <c r="P40" s="42"/>
    </row>
    <row r="41" spans="1:16">
      <c r="A41" s="42"/>
      <c r="B41" s="128" t="s">
        <v>139</v>
      </c>
      <c r="C41" s="76">
        <v>59</v>
      </c>
      <c r="D41" s="46">
        <f t="shared" si="4"/>
        <v>0.21071428571428572</v>
      </c>
      <c r="E41" s="76">
        <v>79</v>
      </c>
      <c r="F41" s="46">
        <f t="shared" si="5"/>
        <v>0.28214285714285714</v>
      </c>
      <c r="G41" s="76">
        <v>80</v>
      </c>
      <c r="H41" s="46">
        <f>G41/G52</f>
        <v>0.12987012987012986</v>
      </c>
      <c r="I41" s="76">
        <v>96</v>
      </c>
      <c r="J41" s="46">
        <f>I41/$I$52</f>
        <v>0.22802850356294538</v>
      </c>
      <c r="K41" s="76">
        <v>105</v>
      </c>
      <c r="L41" s="46">
        <f>K41/$K$52</f>
        <v>0.25862068965517243</v>
      </c>
      <c r="M41" s="247">
        <f t="shared" si="0"/>
        <v>419</v>
      </c>
      <c r="N41" s="53">
        <f>M41/$M$52</f>
        <v>0.1991444866920152</v>
      </c>
      <c r="O41" s="13"/>
      <c r="P41" s="42"/>
    </row>
    <row r="42" spans="1:16">
      <c r="A42" s="42"/>
      <c r="B42" s="128" t="s">
        <v>140</v>
      </c>
      <c r="C42" s="76">
        <v>5</v>
      </c>
      <c r="D42" s="46">
        <f>C42/$C$52</f>
        <v>1.7857142857142856E-2</v>
      </c>
      <c r="E42" s="76"/>
      <c r="F42" s="46"/>
      <c r="G42" s="76">
        <v>2</v>
      </c>
      <c r="H42" s="46">
        <f>G42/G52</f>
        <v>3.246753246753247E-3</v>
      </c>
      <c r="I42" s="76">
        <v>1</v>
      </c>
      <c r="J42" s="46">
        <f>I42/$I$52</f>
        <v>2.3752969121140144E-3</v>
      </c>
      <c r="K42" s="76"/>
      <c r="L42" s="46"/>
      <c r="M42" s="247">
        <f t="shared" si="0"/>
        <v>8</v>
      </c>
      <c r="N42" s="53">
        <f>M42/$M$52</f>
        <v>3.8022813688212928E-3</v>
      </c>
      <c r="O42" s="13"/>
      <c r="P42" s="42"/>
    </row>
    <row r="43" spans="1:16">
      <c r="A43" s="42"/>
      <c r="B43" s="128" t="s">
        <v>141</v>
      </c>
      <c r="C43" s="76"/>
      <c r="D43" s="46"/>
      <c r="E43" s="76"/>
      <c r="F43" s="46"/>
      <c r="G43" s="76"/>
      <c r="H43" s="46"/>
      <c r="I43" s="76">
        <v>1</v>
      </c>
      <c r="J43" s="46">
        <f>I43/$I$52</f>
        <v>2.3752969121140144E-3</v>
      </c>
      <c r="K43" s="76"/>
      <c r="L43" s="46"/>
      <c r="M43" s="247">
        <f t="shared" si="0"/>
        <v>1</v>
      </c>
      <c r="N43" s="53">
        <f>M43/$M$52</f>
        <v>4.7528517110266159E-4</v>
      </c>
      <c r="O43" s="13"/>
      <c r="P43" s="42"/>
    </row>
    <row r="44" spans="1:16">
      <c r="A44" s="42"/>
      <c r="B44" s="128" t="s">
        <v>142</v>
      </c>
      <c r="C44" s="76"/>
      <c r="D44" s="46"/>
      <c r="E44" s="76"/>
      <c r="F44" s="46"/>
      <c r="G44" s="76"/>
      <c r="H44" s="46"/>
      <c r="I44" s="76">
        <v>1</v>
      </c>
      <c r="J44" s="46">
        <f>I44/$I$52</f>
        <v>2.3752969121140144E-3</v>
      </c>
      <c r="K44" s="76"/>
      <c r="L44" s="46"/>
      <c r="M44" s="247">
        <f t="shared" si="0"/>
        <v>1</v>
      </c>
      <c r="N44" s="53">
        <f>M44/$M$52</f>
        <v>4.7528517110266159E-4</v>
      </c>
      <c r="O44" s="13"/>
      <c r="P44" s="42"/>
    </row>
    <row r="45" spans="1:16">
      <c r="A45" s="42"/>
      <c r="B45" s="128" t="s">
        <v>143</v>
      </c>
      <c r="C45" s="76">
        <v>1</v>
      </c>
      <c r="D45" s="46">
        <f>C45/$C$52</f>
        <v>3.5714285714285713E-3</v>
      </c>
      <c r="E45" s="76">
        <v>1</v>
      </c>
      <c r="F45" s="46">
        <f t="shared" ref="F45:F47" si="6">E45/$C$52</f>
        <v>3.5714285714285713E-3</v>
      </c>
      <c r="G45" s="76">
        <v>1</v>
      </c>
      <c r="H45" s="46">
        <f>G45/G52</f>
        <v>1.6233766233766235E-3</v>
      </c>
      <c r="I45" s="76">
        <v>2</v>
      </c>
      <c r="J45" s="46">
        <f>I45/$I$52</f>
        <v>4.7505938242280287E-3</v>
      </c>
      <c r="K45" s="76"/>
      <c r="L45" s="46"/>
      <c r="M45" s="247">
        <f t="shared" si="0"/>
        <v>5</v>
      </c>
      <c r="N45" s="53">
        <f>M45/$M$52</f>
        <v>2.3764258555133079E-3</v>
      </c>
      <c r="O45" s="13"/>
      <c r="P45" s="42"/>
    </row>
    <row r="46" spans="1:16">
      <c r="A46" s="42"/>
      <c r="B46" s="128" t="s">
        <v>144</v>
      </c>
      <c r="C46" s="76">
        <v>2</v>
      </c>
      <c r="D46" s="46">
        <f t="shared" ref="D46:D51" si="7">C46/$C$52</f>
        <v>7.1428571428571426E-3</v>
      </c>
      <c r="E46" s="76">
        <v>9</v>
      </c>
      <c r="F46" s="46">
        <f t="shared" si="6"/>
        <v>3.214285714285714E-2</v>
      </c>
      <c r="G46" s="76">
        <v>17</v>
      </c>
      <c r="H46" s="46">
        <f>G46/G52</f>
        <v>2.7597402597402596E-2</v>
      </c>
      <c r="I46" s="76">
        <v>3</v>
      </c>
      <c r="J46" s="46">
        <f>I46/$I$52</f>
        <v>7.1258907363420431E-3</v>
      </c>
      <c r="K46" s="76">
        <v>8</v>
      </c>
      <c r="L46" s="46">
        <f>K46/$K$52</f>
        <v>1.9704433497536946E-2</v>
      </c>
      <c r="M46" s="247">
        <f t="shared" si="0"/>
        <v>39</v>
      </c>
      <c r="N46" s="53">
        <f>M46/$M$52</f>
        <v>1.8536121673003801E-2</v>
      </c>
      <c r="O46" s="13"/>
      <c r="P46" s="42"/>
    </row>
    <row r="47" spans="1:16">
      <c r="A47" s="42"/>
      <c r="B47" s="128" t="s">
        <v>145</v>
      </c>
      <c r="C47" s="76"/>
      <c r="D47" s="46"/>
      <c r="E47" s="76">
        <v>1</v>
      </c>
      <c r="F47" s="46">
        <f t="shared" si="6"/>
        <v>3.5714285714285713E-3</v>
      </c>
      <c r="G47" s="76"/>
      <c r="H47" s="46"/>
      <c r="I47" s="76">
        <v>2</v>
      </c>
      <c r="J47" s="46">
        <f>I47/$I$52</f>
        <v>4.7505938242280287E-3</v>
      </c>
      <c r="K47" s="76"/>
      <c r="L47" s="46"/>
      <c r="M47" s="247">
        <f t="shared" si="0"/>
        <v>3</v>
      </c>
      <c r="N47" s="53">
        <f>M47/$M$52</f>
        <v>1.4258555133079848E-3</v>
      </c>
      <c r="O47" s="13"/>
      <c r="P47" s="42"/>
    </row>
    <row r="48" spans="1:16">
      <c r="A48" s="42"/>
      <c r="B48" s="128" t="s">
        <v>146</v>
      </c>
      <c r="C48" s="76"/>
      <c r="D48" s="46"/>
      <c r="E48" s="76">
        <v>2</v>
      </c>
      <c r="F48" s="46">
        <f>E48/$C$52</f>
        <v>7.1428571428571426E-3</v>
      </c>
      <c r="G48" s="76">
        <v>2</v>
      </c>
      <c r="H48" s="46">
        <f>G48/G52</f>
        <v>3.246753246753247E-3</v>
      </c>
      <c r="I48" s="76">
        <v>3</v>
      </c>
      <c r="J48" s="46">
        <f>I48/$I$52</f>
        <v>7.1258907363420431E-3</v>
      </c>
      <c r="K48" s="76">
        <v>2</v>
      </c>
      <c r="L48" s="46">
        <f>K48/$K$52</f>
        <v>4.9261083743842365E-3</v>
      </c>
      <c r="M48" s="247">
        <f t="shared" si="0"/>
        <v>9</v>
      </c>
      <c r="N48" s="53">
        <f>M48/$M$52</f>
        <v>4.2775665399239545E-3</v>
      </c>
      <c r="O48" s="13"/>
      <c r="P48" s="42"/>
    </row>
    <row r="49" spans="1:16">
      <c r="A49" s="42"/>
      <c r="B49" s="128" t="s">
        <v>147</v>
      </c>
      <c r="C49" s="76"/>
      <c r="D49" s="46"/>
      <c r="E49" s="76">
        <v>2</v>
      </c>
      <c r="F49" s="46">
        <f>E49/$C$52</f>
        <v>7.1428571428571426E-3</v>
      </c>
      <c r="G49" s="76"/>
      <c r="H49" s="46"/>
      <c r="I49" s="76">
        <v>1</v>
      </c>
      <c r="J49" s="46">
        <f>I49/$I$52</f>
        <v>2.3752969121140144E-3</v>
      </c>
      <c r="K49" s="76"/>
      <c r="L49" s="46"/>
      <c r="M49" s="247">
        <f t="shared" ref="M49:M51" si="8">SUM(C49,E49,G49,I49,K49)</f>
        <v>3</v>
      </c>
      <c r="N49" s="53">
        <f>M49/$M$52</f>
        <v>1.4258555133079848E-3</v>
      </c>
      <c r="O49" s="13"/>
      <c r="P49" s="42"/>
    </row>
    <row r="50" spans="1:16">
      <c r="A50" s="42"/>
      <c r="B50" s="128" t="s">
        <v>148</v>
      </c>
      <c r="C50" s="76"/>
      <c r="D50" s="46"/>
      <c r="E50" s="76"/>
      <c r="F50" s="46"/>
      <c r="G50" s="76">
        <v>1</v>
      </c>
      <c r="H50" s="46">
        <f>G50/G52</f>
        <v>1.6233766233766235E-3</v>
      </c>
      <c r="I50" s="76"/>
      <c r="J50" s="46"/>
      <c r="K50" s="76"/>
      <c r="L50" s="46"/>
      <c r="M50" s="247">
        <f t="shared" si="8"/>
        <v>1</v>
      </c>
      <c r="N50" s="53">
        <f>M50/$M$52</f>
        <v>4.7528517110266159E-4</v>
      </c>
      <c r="O50" s="13"/>
      <c r="P50" s="42"/>
    </row>
    <row r="51" spans="1:16">
      <c r="A51" s="42"/>
      <c r="B51" s="128" t="s">
        <v>149</v>
      </c>
      <c r="C51" s="76">
        <v>5</v>
      </c>
      <c r="D51" s="46">
        <f t="shared" si="7"/>
        <v>1.7857142857142856E-2</v>
      </c>
      <c r="E51" s="76">
        <v>1</v>
      </c>
      <c r="F51" s="46">
        <f>E51/$C$52</f>
        <v>3.5714285714285713E-3</v>
      </c>
      <c r="G51" s="76"/>
      <c r="H51" s="46"/>
      <c r="I51" s="76">
        <v>1</v>
      </c>
      <c r="J51" s="46">
        <f>I51/$I$52</f>
        <v>2.3752969121140144E-3</v>
      </c>
      <c r="K51" s="76">
        <v>1</v>
      </c>
      <c r="L51" s="46">
        <f>K51/$K$52</f>
        <v>2.4630541871921183E-3</v>
      </c>
      <c r="M51" s="247">
        <f t="shared" si="8"/>
        <v>8</v>
      </c>
      <c r="N51" s="53">
        <f>M51/$M$52</f>
        <v>3.8022813688212928E-3</v>
      </c>
      <c r="O51" s="13"/>
      <c r="P51" s="42"/>
    </row>
    <row r="52" spans="1:16" ht="15.75" thickBot="1">
      <c r="A52" s="42"/>
      <c r="B52" s="150" t="s">
        <v>70</v>
      </c>
      <c r="C52" s="151">
        <f>SUM(C6:C51)</f>
        <v>280</v>
      </c>
      <c r="D52" s="152">
        <f>C52/C52</f>
        <v>1</v>
      </c>
      <c r="E52" s="151">
        <f>SUM(E6:E51)</f>
        <v>381</v>
      </c>
      <c r="F52" s="152">
        <f>E52/E52</f>
        <v>1</v>
      </c>
      <c r="G52" s="151">
        <f>SUM(G6:G51)</f>
        <v>616</v>
      </c>
      <c r="H52" s="152">
        <f>G52/G52</f>
        <v>1</v>
      </c>
      <c r="I52" s="151">
        <f>SUM(I6:I51)</f>
        <v>421</v>
      </c>
      <c r="J52" s="152">
        <f>I52/I52</f>
        <v>1</v>
      </c>
      <c r="K52" s="151">
        <f>SUM(K6:K51)</f>
        <v>406</v>
      </c>
      <c r="L52" s="152">
        <f>K52/K52</f>
        <v>1</v>
      </c>
      <c r="M52" s="151">
        <f>SUM(M6:M51)</f>
        <v>2104</v>
      </c>
      <c r="N52" s="199">
        <f>M52/M52</f>
        <v>1</v>
      </c>
      <c r="O52" s="13"/>
      <c r="P52" s="42"/>
    </row>
    <row r="53" spans="1:16">
      <c r="B53" s="42"/>
    </row>
    <row r="54" spans="1:16">
      <c r="B54" s="42"/>
    </row>
    <row r="55" spans="1:16">
      <c r="B55" s="42"/>
      <c r="F55" s="8"/>
    </row>
    <row r="56" spans="1:16">
      <c r="B56" s="42"/>
    </row>
    <row r="57" spans="1:16">
      <c r="B57" s="42"/>
    </row>
    <row r="58" spans="1:16">
      <c r="B58" s="42"/>
    </row>
    <row r="59" spans="1:16">
      <c r="B59" s="42"/>
    </row>
    <row r="60" spans="1:16">
      <c r="B60" s="42"/>
    </row>
    <row r="61" spans="1:16">
      <c r="B61" s="42"/>
    </row>
    <row r="62" spans="1:16">
      <c r="B62" s="42"/>
    </row>
    <row r="63" spans="1:16">
      <c r="B63" s="42"/>
    </row>
    <row r="64" spans="1:16">
      <c r="B64" s="42"/>
    </row>
    <row r="65" spans="2:2">
      <c r="B65" s="42"/>
    </row>
    <row r="66" spans="2:2">
      <c r="B66" s="42"/>
    </row>
    <row r="67" spans="2:2">
      <c r="B67" s="42"/>
    </row>
    <row r="68" spans="2:2">
      <c r="B68" s="42"/>
    </row>
    <row r="69" spans="2:2">
      <c r="B69" s="42"/>
    </row>
    <row r="70" spans="2:2">
      <c r="B70" s="42"/>
    </row>
    <row r="71" spans="2:2">
      <c r="B71" s="42"/>
    </row>
    <row r="72" spans="2:2">
      <c r="B72" s="42"/>
    </row>
    <row r="73" spans="2:2">
      <c r="B73" s="42"/>
    </row>
    <row r="74" spans="2:2">
      <c r="B74" s="42"/>
    </row>
    <row r="75" spans="2:2">
      <c r="B75" s="42"/>
    </row>
    <row r="76" spans="2:2">
      <c r="B76" s="42"/>
    </row>
    <row r="77" spans="2:2">
      <c r="B77" s="42"/>
    </row>
    <row r="78" spans="2:2">
      <c r="B78" s="42"/>
    </row>
    <row r="79" spans="2:2">
      <c r="B79" s="42"/>
    </row>
    <row r="80" spans="2:2">
      <c r="B80" s="42"/>
    </row>
    <row r="81" spans="2:2">
      <c r="B81" s="42"/>
    </row>
  </sheetData>
  <mergeCells count="6"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2021-07-07T07:41:25Z</cp:lastPrinted>
  <dcterms:created xsi:type="dcterms:W3CDTF">2010-12-15T07:52:14Z</dcterms:created>
  <dcterms:modified xsi:type="dcterms:W3CDTF">2021-07-07T07:58:08Z</dcterms:modified>
</cp:coreProperties>
</file>